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 activeTab="1"/>
  </bookViews>
  <sheets>
    <sheet name="附件1 (2)" sheetId="4" r:id="rId1"/>
    <sheet name="附件2" sheetId="3" r:id="rId2"/>
  </sheets>
  <definedNames>
    <definedName name="_xlnm.Print_Area" localSheetId="1">附件2!$A$1:$J$15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<sst xmlns="http://schemas.openxmlformats.org/spreadsheetml/2006/main" count="69" uniqueCount="60">
  <si>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>附件1</t>
  </si>
  <si>
    <t>平川灌区2023年各单位应征地表水水费、水资源费、基本水费明细表</t>
  </si>
  <si>
    <t>序号</t>
  </si>
  <si>
    <t>用水单位</t>
  </si>
  <si>
    <r>
      <t>计量水量
（万m</t>
    </r>
    <r>
      <rPr>
        <b/>
        <sz val="9"/>
        <color theme="1"/>
        <rFont val="宋体"/>
        <charset val="134"/>
      </rPr>
      <t>³</t>
    </r>
    <r>
      <rPr>
        <b/>
        <sz val="9"/>
        <color theme="1"/>
        <rFont val="仿宋_GB2312"/>
        <charset val="134"/>
      </rPr>
      <t>）</t>
    </r>
  </si>
  <si>
    <t>灌溉面积（亩）</t>
  </si>
  <si>
    <t>基本水费（元）</t>
  </si>
  <si>
    <t>水费（元）</t>
  </si>
  <si>
    <t>水资源费（元）</t>
  </si>
  <si>
    <t>合计金额
（元）</t>
  </si>
  <si>
    <t>备注</t>
  </si>
  <si>
    <t>水价  （2元/亩.年）</t>
  </si>
  <si>
    <t>金额</t>
  </si>
  <si>
    <r>
      <t>水价（元/m</t>
    </r>
    <r>
      <rPr>
        <b/>
        <sz val="9"/>
        <color theme="1"/>
        <rFont val="宋体"/>
        <charset val="134"/>
      </rPr>
      <t>³</t>
    </r>
    <r>
      <rPr>
        <b/>
        <sz val="9"/>
        <color theme="1"/>
        <rFont val="仿宋_GB2312"/>
        <charset val="134"/>
      </rPr>
      <t>）</t>
    </r>
  </si>
  <si>
    <t>黄家堡村委会</t>
  </si>
  <si>
    <t>五里墩村委会</t>
  </si>
  <si>
    <t>一工城村委会</t>
  </si>
  <si>
    <t>平川村委会</t>
  </si>
  <si>
    <t>三一村委会</t>
  </si>
  <si>
    <t>三二村委会</t>
  </si>
  <si>
    <t>三三村委会</t>
  </si>
  <si>
    <t>芦湾村委会</t>
  </si>
  <si>
    <t>四坝村委会</t>
  </si>
  <si>
    <t>贾家墩村委会</t>
  </si>
  <si>
    <t>村委会小计</t>
  </si>
  <si>
    <t>黄家堡村个体</t>
  </si>
  <si>
    <t>五里墩村个体</t>
  </si>
  <si>
    <t>一工城村个体</t>
  </si>
  <si>
    <t>平川村个体</t>
  </si>
  <si>
    <t>三一村个体</t>
  </si>
  <si>
    <t>三二村个体</t>
  </si>
  <si>
    <t>三三村个体</t>
  </si>
  <si>
    <t>芦湾村个体</t>
  </si>
  <si>
    <t>四坝村个体</t>
  </si>
  <si>
    <t>贾家墩村个体</t>
  </si>
  <si>
    <t>其他个体农林场</t>
  </si>
  <si>
    <t>个体小计</t>
  </si>
  <si>
    <t>合  计</t>
  </si>
  <si>
    <t>附件2</t>
  </si>
  <si>
    <t>平川灌区2023年各单位应征地表水末级渠系水费明细表</t>
  </si>
  <si>
    <t>农户应征末级水费
金额（元）</t>
  </si>
  <si>
    <t>个体户或流转户应征末级水费金额（元）</t>
  </si>
  <si>
    <t>合计应征
金额（元）</t>
  </si>
  <si>
    <t>备 注</t>
  </si>
  <si>
    <r>
      <t>征收水量
（万m</t>
    </r>
    <r>
      <rPr>
        <b/>
        <sz val="9"/>
        <color theme="1"/>
        <rFont val="宋体"/>
        <charset val="134"/>
      </rPr>
      <t>³</t>
    </r>
    <r>
      <rPr>
        <b/>
        <sz val="9"/>
        <color theme="1"/>
        <rFont val="仿宋_GB2312"/>
        <charset val="134"/>
      </rPr>
      <t>）</t>
    </r>
  </si>
  <si>
    <r>
      <t>水价
（元/m</t>
    </r>
    <r>
      <rPr>
        <b/>
        <vertAlign val="superscript"/>
        <sz val="9"/>
        <color theme="1"/>
        <rFont val="仿宋_GB2312"/>
        <charset val="134"/>
      </rPr>
      <t>3</t>
    </r>
    <r>
      <rPr>
        <b/>
        <sz val="9"/>
        <color theme="1"/>
        <rFont val="仿宋_GB2312"/>
        <charset val="134"/>
      </rPr>
      <t>）</t>
    </r>
  </si>
  <si>
    <r>
      <t>征收水量（万m</t>
    </r>
    <r>
      <rPr>
        <b/>
        <sz val="9"/>
        <color theme="1"/>
        <rFont val="宋体"/>
        <charset val="134"/>
      </rPr>
      <t>³</t>
    </r>
    <r>
      <rPr>
        <b/>
        <sz val="9"/>
        <color theme="1"/>
        <rFont val="仿宋_GB2312"/>
        <charset val="134"/>
      </rPr>
      <t>）</t>
    </r>
  </si>
  <si>
    <t>黄家堡村</t>
  </si>
  <si>
    <t>五里墩村</t>
  </si>
  <si>
    <t>一工城村</t>
  </si>
  <si>
    <t>一工城村个体提灌末级水费11474元（李亚东5564元、李国成2340元、葡萄基地2220元、田裕杰580元、胡生祥610元、朱荣160元）</t>
  </si>
  <si>
    <t>平川村</t>
  </si>
  <si>
    <t>三一村</t>
  </si>
  <si>
    <t>三二村</t>
  </si>
  <si>
    <t>三二村个体葡萄提灌末级水费12569元</t>
  </si>
  <si>
    <t>三三村</t>
  </si>
  <si>
    <t>三三村个体林果提灌末级水费6389.91元</t>
  </si>
  <si>
    <t>芦湾村</t>
  </si>
  <si>
    <t>四坝村</t>
  </si>
  <si>
    <t>贾家墩村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</si>
</sst>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000_ "/>
    <numFmt numFmtId="179" formatCode="0.0000_ "/>
  </numFmts>
  <fonts count="37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9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等线"/>
      <charset val="134"/>
      <scheme val="minor"/>
    </font>
    <font>
      <sz val="9"/>
      <color theme="1"/>
      <name val="仿宋_GB2312"/>
      <charset val="134"/>
    </font>
    <font>
      <sz val="8"/>
      <color theme="1"/>
      <name val="仿宋_GB2312"/>
      <charset val="134"/>
    </font>
    <font>
      <sz val="14"/>
      <color theme="1"/>
      <name val="等线"/>
      <charset val="134"/>
      <scheme val="minor"/>
    </font>
    <font>
      <b/>
      <sz val="9"/>
      <color indexed="8"/>
      <name val="仿宋_GB2312"/>
      <charset val="134"/>
    </font>
    <font>
      <sz val="9"/>
      <color indexed="8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b/>
      <vertAlign val="superscript"/>
      <sz val="9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3" fillId="0" borderId="0"/>
  </cellStyleXfs>
  <cellXfs count="4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1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9" xfId="49"/>
    <cellStyle name="常规 1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selection activeCell="D13" sqref="D13"/>
    </sheetView>
  </sheetViews>
  <sheetFormatPr defaultColWidth="9" defaultRowHeight="13.5"/>
  <cols>
    <col min="1" max="1" width="5.625" customWidth="1"/>
    <col min="2" max="2" width="17.125" customWidth="1"/>
    <col min="3" max="3" width="11.75" customWidth="1"/>
    <col min="4" max="4" width="11.625" customWidth="1"/>
    <col min="5" max="5" width="8.875" customWidth="1"/>
    <col min="6" max="6" width="11.625" customWidth="1"/>
    <col min="7" max="7" width="8.5" customWidth="1"/>
    <col min="8" max="8" width="11.625" customWidth="1"/>
    <col min="9" max="9" width="9.75" customWidth="1"/>
    <col min="10" max="11" width="11.625" customWidth="1"/>
    <col min="12" max="12" width="16.125" customWidth="1"/>
    <col min="13" max="13" width="12.625"/>
    <col min="14" max="14" width="10.375"/>
  </cols>
  <sheetData>
    <row r="1" ht="30" customHeight="1" spans="1:2">
      <c r="A1" s="2" t="s">
        <v>0</v>
      </c>
      <c r="B1" s="24"/>
    </row>
    <row r="2" ht="2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6" customHeight="1" spans="1:12">
      <c r="A3" s="12" t="s">
        <v>2</v>
      </c>
      <c r="B3" s="25" t="s">
        <v>3</v>
      </c>
      <c r="C3" s="26" t="s">
        <v>4</v>
      </c>
      <c r="D3" s="26" t="s">
        <v>5</v>
      </c>
      <c r="E3" s="27" t="s">
        <v>6</v>
      </c>
      <c r="F3" s="28"/>
      <c r="G3" s="27" t="s">
        <v>7</v>
      </c>
      <c r="H3" s="28"/>
      <c r="I3" s="27" t="s">
        <v>8</v>
      </c>
      <c r="J3" s="28"/>
      <c r="K3" s="41" t="s">
        <v>9</v>
      </c>
      <c r="L3" s="42" t="s">
        <v>10</v>
      </c>
    </row>
    <row r="4" ht="38" customHeight="1" spans="1:12">
      <c r="A4" s="14"/>
      <c r="B4" s="29"/>
      <c r="C4" s="30"/>
      <c r="D4" s="30"/>
      <c r="E4" s="31" t="s">
        <v>11</v>
      </c>
      <c r="F4" s="22" t="s">
        <v>12</v>
      </c>
      <c r="G4" s="32" t="s">
        <v>13</v>
      </c>
      <c r="H4" s="22" t="s">
        <v>12</v>
      </c>
      <c r="I4" s="32" t="s">
        <v>13</v>
      </c>
      <c r="J4" s="22" t="s">
        <v>12</v>
      </c>
      <c r="K4" s="43"/>
      <c r="L4" s="42"/>
    </row>
    <row r="5" ht="17" customHeight="1" spans="1:12">
      <c r="A5" s="33">
        <v>1</v>
      </c>
      <c r="B5" s="34" t="s">
        <v>14</v>
      </c>
      <c r="C5" s="35">
        <v>234.573714893617</v>
      </c>
      <c r="D5" s="35">
        <f t="shared" ref="D5:D14" si="0">F5/2</f>
        <v>6016.5</v>
      </c>
      <c r="E5" s="35">
        <v>2</v>
      </c>
      <c r="F5" s="35">
        <v>12033</v>
      </c>
      <c r="G5" s="36">
        <v>0.235</v>
      </c>
      <c r="H5" s="35">
        <v>551248.23</v>
      </c>
      <c r="I5" s="36">
        <v>0.005</v>
      </c>
      <c r="J5" s="35">
        <v>11728.6857446809</v>
      </c>
      <c r="K5" s="35">
        <f>F5+H5+J5</f>
        <v>575009.915744681</v>
      </c>
      <c r="L5" s="44"/>
    </row>
    <row r="6" ht="17" customHeight="1" spans="1:12">
      <c r="A6" s="33">
        <v>2</v>
      </c>
      <c r="B6" s="34" t="s">
        <v>15</v>
      </c>
      <c r="C6" s="35">
        <v>462.174817021277</v>
      </c>
      <c r="D6" s="35">
        <f t="shared" si="0"/>
        <v>6127.41</v>
      </c>
      <c r="E6" s="35">
        <v>2</v>
      </c>
      <c r="F6" s="35">
        <v>12254.82</v>
      </c>
      <c r="G6" s="36">
        <v>0.235</v>
      </c>
      <c r="H6" s="35">
        <v>1086110.82</v>
      </c>
      <c r="I6" s="36">
        <v>0.005</v>
      </c>
      <c r="J6" s="35">
        <v>23108.7408510638</v>
      </c>
      <c r="K6" s="35">
        <f t="shared" ref="K6:K14" si="1">F6+H6+J6</f>
        <v>1121474.38085106</v>
      </c>
      <c r="L6" s="44"/>
    </row>
    <row r="7" ht="17" customHeight="1" spans="1:12">
      <c r="A7" s="33">
        <v>3</v>
      </c>
      <c r="B7" s="34" t="s">
        <v>16</v>
      </c>
      <c r="C7" s="35">
        <v>638.5744</v>
      </c>
      <c r="D7" s="35">
        <f t="shared" si="0"/>
        <v>8271.72</v>
      </c>
      <c r="E7" s="35">
        <v>2</v>
      </c>
      <c r="F7" s="35">
        <v>16543.44</v>
      </c>
      <c r="G7" s="36">
        <v>0.235</v>
      </c>
      <c r="H7" s="35">
        <v>1500649.84</v>
      </c>
      <c r="I7" s="36">
        <v>0.005</v>
      </c>
      <c r="J7" s="35">
        <v>31928.72</v>
      </c>
      <c r="K7" s="35">
        <f t="shared" si="1"/>
        <v>1549122</v>
      </c>
      <c r="L7" s="44"/>
    </row>
    <row r="8" ht="17" customHeight="1" spans="1:12">
      <c r="A8" s="33">
        <v>4</v>
      </c>
      <c r="B8" s="34" t="s">
        <v>17</v>
      </c>
      <c r="C8" s="35">
        <v>268.85</v>
      </c>
      <c r="D8" s="35">
        <f t="shared" si="0"/>
        <v>3800</v>
      </c>
      <c r="E8" s="35">
        <v>2</v>
      </c>
      <c r="F8" s="35">
        <v>7600</v>
      </c>
      <c r="G8" s="36">
        <v>0.235</v>
      </c>
      <c r="H8" s="35">
        <v>631797.5</v>
      </c>
      <c r="I8" s="36">
        <v>0.005</v>
      </c>
      <c r="J8" s="35">
        <v>13442.5</v>
      </c>
      <c r="K8" s="35">
        <f t="shared" si="1"/>
        <v>652840</v>
      </c>
      <c r="L8" s="44"/>
    </row>
    <row r="9" ht="17" customHeight="1" spans="1:12">
      <c r="A9" s="33">
        <v>5</v>
      </c>
      <c r="B9" s="34" t="s">
        <v>18</v>
      </c>
      <c r="C9" s="35">
        <v>350.619546808511</v>
      </c>
      <c r="D9" s="35">
        <f t="shared" si="0"/>
        <v>6347.06</v>
      </c>
      <c r="E9" s="35">
        <v>2</v>
      </c>
      <c r="F9" s="35">
        <v>12694.12</v>
      </c>
      <c r="G9" s="36">
        <v>0.235</v>
      </c>
      <c r="H9" s="35">
        <v>823955.935</v>
      </c>
      <c r="I9" s="36">
        <v>0.005</v>
      </c>
      <c r="J9" s="35">
        <v>17530.9773404255</v>
      </c>
      <c r="K9" s="35">
        <f t="shared" si="1"/>
        <v>854181.032340426</v>
      </c>
      <c r="L9" s="44"/>
    </row>
    <row r="10" ht="17" customHeight="1" spans="1:12">
      <c r="A10" s="33">
        <v>6</v>
      </c>
      <c r="B10" s="34" t="s">
        <v>19</v>
      </c>
      <c r="C10" s="35">
        <v>358.62054893617</v>
      </c>
      <c r="D10" s="35">
        <f t="shared" si="0"/>
        <v>6063.06</v>
      </c>
      <c r="E10" s="35">
        <v>2</v>
      </c>
      <c r="F10" s="35">
        <v>12126.12</v>
      </c>
      <c r="G10" s="36">
        <v>0.235</v>
      </c>
      <c r="H10" s="35">
        <v>842757.59</v>
      </c>
      <c r="I10" s="36">
        <v>0.005</v>
      </c>
      <c r="J10" s="35">
        <v>17931.0125531915</v>
      </c>
      <c r="K10" s="35">
        <f t="shared" si="1"/>
        <v>872814.722553191</v>
      </c>
      <c r="L10" s="44"/>
    </row>
    <row r="11" ht="17" customHeight="1" spans="1:12">
      <c r="A11" s="33">
        <v>7</v>
      </c>
      <c r="B11" s="34" t="s">
        <v>20</v>
      </c>
      <c r="C11" s="35">
        <v>374.145508510638</v>
      </c>
      <c r="D11" s="35">
        <f t="shared" si="0"/>
        <v>6015</v>
      </c>
      <c r="E11" s="35">
        <v>2</v>
      </c>
      <c r="F11" s="35">
        <v>12030</v>
      </c>
      <c r="G11" s="36">
        <v>0.235</v>
      </c>
      <c r="H11" s="35">
        <v>879241.945</v>
      </c>
      <c r="I11" s="36">
        <v>0.005</v>
      </c>
      <c r="J11" s="35">
        <v>18707.2754255319</v>
      </c>
      <c r="K11" s="35">
        <f t="shared" si="1"/>
        <v>909979.220425532</v>
      </c>
      <c r="L11" s="44"/>
    </row>
    <row r="12" ht="17" customHeight="1" spans="1:12">
      <c r="A12" s="33">
        <v>8</v>
      </c>
      <c r="B12" s="34" t="s">
        <v>21</v>
      </c>
      <c r="C12" s="35">
        <v>234.887429787234</v>
      </c>
      <c r="D12" s="35">
        <f t="shared" si="0"/>
        <v>3541.35</v>
      </c>
      <c r="E12" s="35">
        <v>2</v>
      </c>
      <c r="F12" s="35">
        <v>7082.7</v>
      </c>
      <c r="G12" s="36">
        <v>0.235</v>
      </c>
      <c r="H12" s="35">
        <v>551985.46</v>
      </c>
      <c r="I12" s="36">
        <v>0.005</v>
      </c>
      <c r="J12" s="35">
        <v>11744.3714893617</v>
      </c>
      <c r="K12" s="35">
        <f t="shared" si="1"/>
        <v>570812.531489362</v>
      </c>
      <c r="L12" s="44"/>
    </row>
    <row r="13" ht="17" customHeight="1" spans="1:12">
      <c r="A13" s="33">
        <v>9</v>
      </c>
      <c r="B13" s="34" t="s">
        <v>22</v>
      </c>
      <c r="C13" s="35">
        <v>343.989344680851</v>
      </c>
      <c r="D13" s="35">
        <f t="shared" si="0"/>
        <v>4511.5</v>
      </c>
      <c r="E13" s="35">
        <v>2</v>
      </c>
      <c r="F13" s="35">
        <v>9023</v>
      </c>
      <c r="G13" s="36">
        <v>0.235</v>
      </c>
      <c r="H13" s="35">
        <v>808374.96</v>
      </c>
      <c r="I13" s="36">
        <v>0.005</v>
      </c>
      <c r="J13" s="35">
        <v>17199.4672340426</v>
      </c>
      <c r="K13" s="35">
        <f t="shared" si="1"/>
        <v>834597.427234043</v>
      </c>
      <c r="L13" s="44"/>
    </row>
    <row r="14" ht="17" customHeight="1" spans="1:12">
      <c r="A14" s="33">
        <v>10</v>
      </c>
      <c r="B14" s="34" t="s">
        <v>23</v>
      </c>
      <c r="C14" s="35">
        <v>249.231893617021</v>
      </c>
      <c r="D14" s="35">
        <f t="shared" si="0"/>
        <v>5954.29</v>
      </c>
      <c r="E14" s="35">
        <v>2</v>
      </c>
      <c r="F14" s="35">
        <v>11908.58</v>
      </c>
      <c r="G14" s="36">
        <v>0.235</v>
      </c>
      <c r="H14" s="35">
        <v>585694.95</v>
      </c>
      <c r="I14" s="36">
        <v>0.005</v>
      </c>
      <c r="J14" s="35">
        <v>12461.5946808511</v>
      </c>
      <c r="K14" s="35">
        <f t="shared" si="1"/>
        <v>610065.124680851</v>
      </c>
      <c r="L14" s="44"/>
    </row>
    <row r="15" ht="20" customHeight="1" spans="1:12">
      <c r="A15" s="37" t="s">
        <v>24</v>
      </c>
      <c r="B15" s="37"/>
      <c r="C15" s="22">
        <f>SUM(C5:C14)</f>
        <v>3515.66720425532</v>
      </c>
      <c r="D15" s="22">
        <f>SUM(D5:D14)</f>
        <v>56647.89</v>
      </c>
      <c r="E15" s="22"/>
      <c r="F15" s="22">
        <f>SUM(F5:F14)</f>
        <v>113295.78</v>
      </c>
      <c r="G15" s="22"/>
      <c r="H15" s="22">
        <f>SUM(H5:H14)</f>
        <v>8261817.23</v>
      </c>
      <c r="I15" s="22"/>
      <c r="J15" s="22">
        <f>SUM(J5:J14)</f>
        <v>175783.345319149</v>
      </c>
      <c r="K15" s="22">
        <f>SUM(K5:K14)</f>
        <v>8550896.35531915</v>
      </c>
      <c r="L15" s="45"/>
    </row>
    <row r="16" ht="17" customHeight="1" spans="1:12">
      <c r="A16" s="33">
        <v>11</v>
      </c>
      <c r="B16" s="34" t="s">
        <v>25</v>
      </c>
      <c r="C16" s="35">
        <v>6.59346</v>
      </c>
      <c r="D16" s="35">
        <f t="shared" ref="D16:D26" si="2">F16/2</f>
        <v>16.5</v>
      </c>
      <c r="E16" s="35">
        <v>2</v>
      </c>
      <c r="F16" s="35">
        <v>33</v>
      </c>
      <c r="G16" s="36">
        <v>0.235</v>
      </c>
      <c r="H16" s="35">
        <v>15494.895</v>
      </c>
      <c r="I16" s="36">
        <v>0.005</v>
      </c>
      <c r="J16" s="35">
        <v>329.688</v>
      </c>
      <c r="K16" s="35">
        <f>F16+H16+J16</f>
        <v>15857.583</v>
      </c>
      <c r="L16" s="44"/>
    </row>
    <row r="17" ht="17" customHeight="1" spans="1:12">
      <c r="A17" s="33">
        <v>12</v>
      </c>
      <c r="B17" s="34" t="s">
        <v>26</v>
      </c>
      <c r="C17" s="35">
        <v>37.7754</v>
      </c>
      <c r="D17" s="35">
        <f t="shared" si="2"/>
        <v>75</v>
      </c>
      <c r="E17" s="35">
        <v>2</v>
      </c>
      <c r="F17" s="35">
        <v>150</v>
      </c>
      <c r="G17" s="36">
        <v>0.235</v>
      </c>
      <c r="H17" s="35">
        <v>88772.275</v>
      </c>
      <c r="I17" s="36">
        <v>0.005</v>
      </c>
      <c r="J17" s="35">
        <v>1888.785</v>
      </c>
      <c r="K17" s="35">
        <f t="shared" ref="K17:K26" si="3">F17+H17+J17</f>
        <v>90811.06</v>
      </c>
      <c r="L17" s="44"/>
    </row>
    <row r="18" ht="17" customHeight="1" spans="1:12">
      <c r="A18" s="33">
        <v>13</v>
      </c>
      <c r="B18" s="34" t="s">
        <v>27</v>
      </c>
      <c r="C18" s="35">
        <v>170.7302</v>
      </c>
      <c r="D18" s="35">
        <f t="shared" si="2"/>
        <v>1593</v>
      </c>
      <c r="E18" s="35">
        <v>2</v>
      </c>
      <c r="F18" s="35">
        <v>3186</v>
      </c>
      <c r="G18" s="36">
        <v>0.235</v>
      </c>
      <c r="H18" s="35">
        <v>401215.67</v>
      </c>
      <c r="I18" s="36">
        <v>0.005</v>
      </c>
      <c r="J18" s="35">
        <v>8536.85</v>
      </c>
      <c r="K18" s="35">
        <f t="shared" si="3"/>
        <v>412938.52</v>
      </c>
      <c r="L18" s="44"/>
    </row>
    <row r="19" ht="17" customHeight="1" spans="1:12">
      <c r="A19" s="33">
        <v>14</v>
      </c>
      <c r="B19" s="34" t="s">
        <v>28</v>
      </c>
      <c r="C19" s="35">
        <v>13.0233</v>
      </c>
      <c r="D19" s="35">
        <f t="shared" si="2"/>
        <v>40</v>
      </c>
      <c r="E19" s="35">
        <v>2</v>
      </c>
      <c r="F19" s="35">
        <v>80</v>
      </c>
      <c r="G19" s="36">
        <v>0.235</v>
      </c>
      <c r="H19" s="35">
        <v>30604.83</v>
      </c>
      <c r="I19" s="36">
        <v>0.005</v>
      </c>
      <c r="J19" s="35">
        <v>651.165</v>
      </c>
      <c r="K19" s="35">
        <f t="shared" si="3"/>
        <v>31335.995</v>
      </c>
      <c r="L19" s="44"/>
    </row>
    <row r="20" ht="17" customHeight="1" spans="1:12">
      <c r="A20" s="33">
        <v>15</v>
      </c>
      <c r="B20" s="34" t="s">
        <v>29</v>
      </c>
      <c r="C20" s="35">
        <v>0.205</v>
      </c>
      <c r="D20" s="35">
        <f t="shared" si="2"/>
        <v>4</v>
      </c>
      <c r="E20" s="35">
        <v>2</v>
      </c>
      <c r="F20" s="35">
        <v>8</v>
      </c>
      <c r="G20" s="36">
        <v>0.235</v>
      </c>
      <c r="H20" s="35">
        <v>481.75</v>
      </c>
      <c r="I20" s="36">
        <v>0.005</v>
      </c>
      <c r="J20" s="35">
        <v>10.25</v>
      </c>
      <c r="K20" s="35">
        <f t="shared" si="3"/>
        <v>500</v>
      </c>
      <c r="L20" s="44"/>
    </row>
    <row r="21" ht="17" customHeight="1" spans="1:12">
      <c r="A21" s="33">
        <v>16</v>
      </c>
      <c r="B21" s="34" t="s">
        <v>30</v>
      </c>
      <c r="C21" s="35">
        <v>62.98</v>
      </c>
      <c r="D21" s="35">
        <f t="shared" si="2"/>
        <v>0</v>
      </c>
      <c r="E21" s="35">
        <v>2</v>
      </c>
      <c r="F21" s="35"/>
      <c r="G21" s="36">
        <v>0.235</v>
      </c>
      <c r="H21" s="35">
        <v>148003</v>
      </c>
      <c r="I21" s="36">
        <v>0.005</v>
      </c>
      <c r="J21" s="35">
        <v>3149</v>
      </c>
      <c r="K21" s="35">
        <f t="shared" si="3"/>
        <v>151152</v>
      </c>
      <c r="L21" s="44"/>
    </row>
    <row r="22" ht="17" customHeight="1" spans="1:12">
      <c r="A22" s="33">
        <v>17</v>
      </c>
      <c r="B22" s="34" t="s">
        <v>31</v>
      </c>
      <c r="C22" s="35">
        <v>31.9495382978723</v>
      </c>
      <c r="D22" s="35">
        <f t="shared" si="2"/>
        <v>96.84</v>
      </c>
      <c r="E22" s="35">
        <v>2</v>
      </c>
      <c r="F22" s="35">
        <v>193.68</v>
      </c>
      <c r="G22" s="36">
        <v>0.235</v>
      </c>
      <c r="H22" s="35">
        <v>75082.495</v>
      </c>
      <c r="I22" s="36">
        <v>0.005</v>
      </c>
      <c r="J22" s="35">
        <v>1597.49989361702</v>
      </c>
      <c r="K22" s="35">
        <f t="shared" si="3"/>
        <v>76873.674893617</v>
      </c>
      <c r="L22" s="44"/>
    </row>
    <row r="23" ht="17" customHeight="1" spans="1:12">
      <c r="A23" s="33">
        <v>18</v>
      </c>
      <c r="B23" s="34" t="s">
        <v>32</v>
      </c>
      <c r="C23" s="35"/>
      <c r="D23" s="35">
        <f t="shared" si="2"/>
        <v>0</v>
      </c>
      <c r="E23" s="35">
        <v>2</v>
      </c>
      <c r="F23" s="35"/>
      <c r="G23" s="36">
        <v>0.235</v>
      </c>
      <c r="H23" s="35"/>
      <c r="I23" s="36">
        <v>0.005</v>
      </c>
      <c r="J23" s="35"/>
      <c r="K23" s="35">
        <f t="shared" si="3"/>
        <v>0</v>
      </c>
      <c r="L23" s="44"/>
    </row>
    <row r="24" ht="17" customHeight="1" spans="1:12">
      <c r="A24" s="33">
        <v>19</v>
      </c>
      <c r="B24" s="34" t="s">
        <v>33</v>
      </c>
      <c r="C24" s="35"/>
      <c r="D24" s="35">
        <f t="shared" si="2"/>
        <v>0</v>
      </c>
      <c r="E24" s="35">
        <v>2</v>
      </c>
      <c r="F24" s="35"/>
      <c r="G24" s="36">
        <v>0.235</v>
      </c>
      <c r="H24" s="35"/>
      <c r="I24" s="36">
        <v>0.005</v>
      </c>
      <c r="J24" s="35"/>
      <c r="K24" s="35">
        <f t="shared" si="3"/>
        <v>0</v>
      </c>
      <c r="L24" s="44"/>
    </row>
    <row r="25" ht="17" customHeight="1" spans="1:12">
      <c r="A25" s="33">
        <v>20</v>
      </c>
      <c r="B25" s="38" t="s">
        <v>34</v>
      </c>
      <c r="C25" s="35"/>
      <c r="D25" s="35">
        <f t="shared" si="2"/>
        <v>0</v>
      </c>
      <c r="E25" s="35">
        <v>2</v>
      </c>
      <c r="F25" s="35"/>
      <c r="G25" s="36">
        <v>0.235</v>
      </c>
      <c r="H25" s="35"/>
      <c r="I25" s="36">
        <v>0.005</v>
      </c>
      <c r="J25" s="35"/>
      <c r="K25" s="35">
        <f t="shared" si="3"/>
        <v>0</v>
      </c>
      <c r="L25" s="44"/>
    </row>
    <row r="26" ht="17" customHeight="1" spans="1:12">
      <c r="A26" s="33">
        <v>21</v>
      </c>
      <c r="B26" s="38" t="s">
        <v>35</v>
      </c>
      <c r="C26" s="35">
        <v>340.14543</v>
      </c>
      <c r="D26" s="35">
        <f t="shared" si="2"/>
        <v>5580</v>
      </c>
      <c r="E26" s="35">
        <v>2</v>
      </c>
      <c r="F26" s="35">
        <v>11160</v>
      </c>
      <c r="G26" s="36">
        <v>0.235</v>
      </c>
      <c r="H26" s="35">
        <v>799341.77</v>
      </c>
      <c r="I26" s="36">
        <v>0.005</v>
      </c>
      <c r="J26" s="35">
        <v>17007.2715</v>
      </c>
      <c r="K26" s="35">
        <f t="shared" si="3"/>
        <v>827509.0415</v>
      </c>
      <c r="L26" s="44"/>
    </row>
    <row r="27" ht="18" customHeight="1" spans="1:12">
      <c r="A27" s="37" t="s">
        <v>36</v>
      </c>
      <c r="B27" s="37"/>
      <c r="C27" s="22">
        <f>SUM(C16:C26)</f>
        <v>663.402328297872</v>
      </c>
      <c r="D27" s="22">
        <f>SUM(D16:D26)</f>
        <v>7405.34</v>
      </c>
      <c r="E27" s="22"/>
      <c r="F27" s="22">
        <f>SUM(F16:F26)</f>
        <v>14810.68</v>
      </c>
      <c r="G27" s="22"/>
      <c r="H27" s="22">
        <f>SUM(H16:H26)</f>
        <v>1558996.685</v>
      </c>
      <c r="I27" s="22"/>
      <c r="J27" s="22">
        <f>SUM(J16:J26)</f>
        <v>33170.509393617</v>
      </c>
      <c r="K27" s="22">
        <f>SUM(K16:K26)</f>
        <v>1606977.87439362</v>
      </c>
      <c r="L27" s="45"/>
    </row>
    <row r="28" ht="18" customHeight="1" spans="1:12">
      <c r="A28" s="37" t="s">
        <v>37</v>
      </c>
      <c r="B28" s="37"/>
      <c r="C28" s="22">
        <f>C27+C15</f>
        <v>4179.06953255319</v>
      </c>
      <c r="D28" s="22">
        <f>D27+D15</f>
        <v>64053.23</v>
      </c>
      <c r="E28" s="22"/>
      <c r="F28" s="22">
        <f>F27+F15</f>
        <v>128106.46</v>
      </c>
      <c r="G28" s="22"/>
      <c r="H28" s="22">
        <f>H27+H15</f>
        <v>9820813.915</v>
      </c>
      <c r="I28" s="22"/>
      <c r="J28" s="22">
        <f>J27+J15</f>
        <v>208953.854712766</v>
      </c>
      <c r="K28" s="22">
        <f>K27+K15</f>
        <v>10157874.2297128</v>
      </c>
      <c r="L28" s="45"/>
    </row>
    <row r="29" spans="8:8">
      <c r="H29" s="39"/>
    </row>
    <row r="30" spans="8:8">
      <c r="H30" s="40"/>
    </row>
  </sheetData>
  <mergeCells count="14">
    <mergeCell ref="A1:B1"/>
    <mergeCell ref="A2:L2"/>
    <mergeCell ref="E3:F3"/>
    <mergeCell ref="G3:H3"/>
    <mergeCell ref="I3:J3"/>
    <mergeCell ref="A15:B15"/>
    <mergeCell ref="A27:B27"/>
    <mergeCell ref="A28:B28"/>
    <mergeCell ref="A3:A4"/>
    <mergeCell ref="B3:B4"/>
    <mergeCell ref="C3:C4"/>
    <mergeCell ref="D3:D4"/>
    <mergeCell ref="K3:K4"/>
    <mergeCell ref="L3:L4"/>
  </mergeCells>
  <printOptions horizontalCentered="1"/>
  <pageMargins left="0.393055555555556" right="0.393055555555556" top="0.393055555555556" bottom="0.393055555555556" header="0.298611111111111" footer="0.298611111111111"/>
  <pageSetup paperSize="9" scale="96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J7" sqref="J7"/>
    </sheetView>
  </sheetViews>
  <sheetFormatPr defaultColWidth="9" defaultRowHeight="13.5"/>
  <cols>
    <col min="1" max="1" width="6.25" customWidth="1"/>
    <col min="2" max="2" width="14.5" customWidth="1"/>
    <col min="3" max="9" width="12.625" customWidth="1"/>
    <col min="10" max="10" width="32.5" customWidth="1"/>
    <col min="11" max="11" width="11.8833333333333" customWidth="1"/>
    <col min="12" max="13" width="12.625" style="1"/>
    <col min="14" max="14" width="11.375" style="1"/>
    <col min="15" max="15" width="11.5" style="1"/>
    <col min="16" max="16" width="13.75" style="1"/>
    <col min="17" max="17" width="13.75"/>
  </cols>
  <sheetData>
    <row r="1" ht="45" customHeight="1" spans="1:2">
      <c r="A1" s="2" t="s">
        <v>38</v>
      </c>
      <c r="B1" s="2"/>
    </row>
    <row r="2" ht="44" customHeight="1" spans="1:11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1" customHeight="1" spans="1:11">
      <c r="A3" s="4" t="s">
        <v>2</v>
      </c>
      <c r="B3" s="4" t="s">
        <v>3</v>
      </c>
      <c r="C3" s="5" t="s">
        <v>40</v>
      </c>
      <c r="D3" s="4"/>
      <c r="E3" s="4"/>
      <c r="F3" s="5" t="s">
        <v>41</v>
      </c>
      <c r="G3" s="5"/>
      <c r="H3" s="5"/>
      <c r="I3" s="5" t="s">
        <v>42</v>
      </c>
      <c r="J3" s="12" t="s">
        <v>43</v>
      </c>
      <c r="K3" s="13"/>
    </row>
    <row r="4" ht="31" customHeight="1" spans="1:11">
      <c r="A4" s="4"/>
      <c r="B4" s="4"/>
      <c r="C4" s="5" t="s">
        <v>44</v>
      </c>
      <c r="D4" s="5" t="s">
        <v>45</v>
      </c>
      <c r="E4" s="4" t="s">
        <v>12</v>
      </c>
      <c r="F4" s="5" t="s">
        <v>46</v>
      </c>
      <c r="G4" s="5" t="s">
        <v>45</v>
      </c>
      <c r="H4" s="4" t="s">
        <v>12</v>
      </c>
      <c r="I4" s="5"/>
      <c r="J4" s="14"/>
      <c r="K4" s="13"/>
    </row>
    <row r="5" ht="35" customHeight="1" spans="1:11">
      <c r="A5" s="6">
        <v>1</v>
      </c>
      <c r="B5" s="7" t="s">
        <v>47</v>
      </c>
      <c r="C5" s="8">
        <v>234.013714893617</v>
      </c>
      <c r="D5" s="9">
        <v>0.02</v>
      </c>
      <c r="E5" s="8">
        <v>46802.4</v>
      </c>
      <c r="F5" s="9"/>
      <c r="G5" s="9">
        <v>0.02</v>
      </c>
      <c r="H5" s="9"/>
      <c r="I5" s="9">
        <f>E5+H5</f>
        <v>46802.4</v>
      </c>
      <c r="J5" s="15"/>
      <c r="K5" s="16"/>
    </row>
    <row r="6" ht="35" customHeight="1" spans="1:11">
      <c r="A6" s="6">
        <v>2</v>
      </c>
      <c r="B6" s="7" t="s">
        <v>48</v>
      </c>
      <c r="C6" s="8">
        <v>460.544817021277</v>
      </c>
      <c r="D6" s="9">
        <v>0.02</v>
      </c>
      <c r="E6" s="8">
        <v>92108</v>
      </c>
      <c r="F6" s="9"/>
      <c r="G6" s="9">
        <v>0.02</v>
      </c>
      <c r="H6" s="9"/>
      <c r="I6" s="9">
        <f t="shared" ref="I6:I14" si="0">E6+H6</f>
        <v>92108</v>
      </c>
      <c r="J6" s="17"/>
      <c r="K6" s="18"/>
    </row>
    <row r="7" ht="35" customHeight="1" spans="1:11">
      <c r="A7" s="6">
        <v>3</v>
      </c>
      <c r="B7" s="7" t="s">
        <v>49</v>
      </c>
      <c r="C7" s="8">
        <v>638.5744</v>
      </c>
      <c r="D7" s="9">
        <v>0.02</v>
      </c>
      <c r="E7" s="8">
        <f t="shared" ref="E6:E14" si="1">C7*D7*10000</f>
        <v>127714.88</v>
      </c>
      <c r="F7" s="9">
        <v>57.37</v>
      </c>
      <c r="G7" s="9">
        <v>0.02</v>
      </c>
      <c r="H7" s="9">
        <v>11474</v>
      </c>
      <c r="I7" s="9">
        <f t="shared" si="0"/>
        <v>139188.88</v>
      </c>
      <c r="J7" s="19" t="s">
        <v>50</v>
      </c>
      <c r="K7" s="18"/>
    </row>
    <row r="8" ht="35" customHeight="1" spans="1:11">
      <c r="A8" s="6">
        <v>4</v>
      </c>
      <c r="B8" s="7" t="s">
        <v>51</v>
      </c>
      <c r="C8" s="8">
        <v>264.68</v>
      </c>
      <c r="D8" s="9">
        <v>0.02</v>
      </c>
      <c r="E8" s="8">
        <v>52936</v>
      </c>
      <c r="F8" s="9"/>
      <c r="G8" s="9">
        <v>0.02</v>
      </c>
      <c r="H8" s="9"/>
      <c r="I8" s="9">
        <f t="shared" si="0"/>
        <v>52936</v>
      </c>
      <c r="J8" s="15"/>
      <c r="K8" s="16"/>
    </row>
    <row r="9" ht="35" customHeight="1" spans="1:11">
      <c r="A9" s="6">
        <v>5</v>
      </c>
      <c r="B9" s="7" t="s">
        <v>52</v>
      </c>
      <c r="C9" s="8">
        <v>349.382046808511</v>
      </c>
      <c r="D9" s="9">
        <v>0.02</v>
      </c>
      <c r="E9" s="8">
        <v>69876.4093617021</v>
      </c>
      <c r="F9" s="9"/>
      <c r="G9" s="9">
        <v>0.02</v>
      </c>
      <c r="H9" s="9"/>
      <c r="I9" s="9">
        <f t="shared" si="0"/>
        <v>69876.4093617021</v>
      </c>
      <c r="J9" s="15"/>
      <c r="K9" s="16"/>
    </row>
    <row r="10" ht="35" customHeight="1" spans="1:11">
      <c r="A10" s="6">
        <v>6</v>
      </c>
      <c r="B10" s="7" t="s">
        <v>53</v>
      </c>
      <c r="C10" s="8">
        <v>358.62054893617</v>
      </c>
      <c r="D10" s="9">
        <v>0.02</v>
      </c>
      <c r="E10" s="8">
        <f t="shared" si="1"/>
        <v>71724.109787234</v>
      </c>
      <c r="F10" s="9">
        <v>62.98</v>
      </c>
      <c r="G10" s="9">
        <v>0.02</v>
      </c>
      <c r="H10" s="9">
        <f>F10*0.02*10000</f>
        <v>12596</v>
      </c>
      <c r="I10" s="9">
        <f t="shared" si="0"/>
        <v>84320.109787234</v>
      </c>
      <c r="J10" s="19" t="s">
        <v>54</v>
      </c>
      <c r="K10" s="18"/>
    </row>
    <row r="11" ht="35" customHeight="1" spans="1:11">
      <c r="A11" s="6">
        <v>7</v>
      </c>
      <c r="B11" s="7" t="s">
        <v>55</v>
      </c>
      <c r="C11" s="8">
        <v>374.145508510638</v>
      </c>
      <c r="D11" s="9">
        <v>0.02</v>
      </c>
      <c r="E11" s="8">
        <f t="shared" si="1"/>
        <v>74829.1017021276</v>
      </c>
      <c r="F11" s="9">
        <v>31.9495382978723</v>
      </c>
      <c r="G11" s="9">
        <v>0.02</v>
      </c>
      <c r="H11" s="9">
        <f>F11*0.02*10000</f>
        <v>6389.90765957447</v>
      </c>
      <c r="I11" s="9">
        <f t="shared" si="0"/>
        <v>81219.0093617021</v>
      </c>
      <c r="J11" s="19" t="s">
        <v>56</v>
      </c>
      <c r="K11" s="18"/>
    </row>
    <row r="12" ht="35" customHeight="1" spans="1:11">
      <c r="A12" s="6">
        <v>8</v>
      </c>
      <c r="B12" s="7" t="s">
        <v>57</v>
      </c>
      <c r="C12" s="8">
        <v>234.887429787234</v>
      </c>
      <c r="D12" s="9">
        <v>0.02</v>
      </c>
      <c r="E12" s="8">
        <f t="shared" si="1"/>
        <v>46977.4859574468</v>
      </c>
      <c r="F12" s="9"/>
      <c r="G12" s="9">
        <v>0.02</v>
      </c>
      <c r="H12" s="9"/>
      <c r="I12" s="9">
        <f t="shared" si="0"/>
        <v>46977.4859574468</v>
      </c>
      <c r="J12" s="15"/>
      <c r="K12" s="16"/>
    </row>
    <row r="13" ht="35" customHeight="1" spans="1:11">
      <c r="A13" s="6">
        <v>9</v>
      </c>
      <c r="B13" s="7" t="s">
        <v>58</v>
      </c>
      <c r="C13" s="8">
        <v>343.989344680851</v>
      </c>
      <c r="D13" s="9">
        <v>0.02</v>
      </c>
      <c r="E13" s="8">
        <f t="shared" si="1"/>
        <v>68797.8689361702</v>
      </c>
      <c r="F13" s="9"/>
      <c r="G13" s="9">
        <v>0.02</v>
      </c>
      <c r="H13" s="9"/>
      <c r="I13" s="9">
        <f t="shared" si="0"/>
        <v>68797.8689361702</v>
      </c>
      <c r="J13" s="15"/>
      <c r="K13" s="16"/>
    </row>
    <row r="14" ht="35" customHeight="1" spans="1:11">
      <c r="A14" s="6">
        <v>10</v>
      </c>
      <c r="B14" s="7" t="s">
        <v>59</v>
      </c>
      <c r="C14" s="8">
        <v>249.231893617021</v>
      </c>
      <c r="D14" s="9">
        <v>0.02</v>
      </c>
      <c r="E14" s="8">
        <f t="shared" si="1"/>
        <v>49846.3787234042</v>
      </c>
      <c r="F14" s="9"/>
      <c r="G14" s="9">
        <v>0.02</v>
      </c>
      <c r="H14" s="9"/>
      <c r="I14" s="9">
        <f t="shared" si="0"/>
        <v>49846.3787234042</v>
      </c>
      <c r="J14" s="20"/>
      <c r="K14" s="21"/>
    </row>
    <row r="15" ht="35" customHeight="1" spans="1:11">
      <c r="A15" s="10" t="s">
        <v>37</v>
      </c>
      <c r="B15" s="10"/>
      <c r="C15" s="11">
        <f>SUM(C5:C14)</f>
        <v>3508.06970425532</v>
      </c>
      <c r="D15" s="11"/>
      <c r="E15" s="11">
        <f>SUM(E5:E14)</f>
        <v>701612.634468085</v>
      </c>
      <c r="F15" s="11">
        <f>SUM(F5:F14)</f>
        <v>152.299538297872</v>
      </c>
      <c r="G15" s="11"/>
      <c r="H15" s="11">
        <f>SUM(H5:H14)</f>
        <v>30459.9076595745</v>
      </c>
      <c r="I15" s="11">
        <f>SUM(I5:I14)</f>
        <v>732072.54212766</v>
      </c>
      <c r="J15" s="22"/>
      <c r="K15" s="23"/>
    </row>
    <row r="21" spans="10:10">
      <c r="J21">
        <f>I21*10000</f>
        <v>0</v>
      </c>
    </row>
  </sheetData>
  <mergeCells count="9">
    <mergeCell ref="A1:B1"/>
    <mergeCell ref="A2:J2"/>
    <mergeCell ref="C3:E3"/>
    <mergeCell ref="F3:H3"/>
    <mergeCell ref="A15:B15"/>
    <mergeCell ref="A3:A4"/>
    <mergeCell ref="B3:B4"/>
    <mergeCell ref="I3:I4"/>
    <mergeCell ref="J3:J4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scale="98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(2)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胡国平s</dc:creator>
  <cp:lastModifiedBy>陈玉林</cp:lastModifiedBy>
  <dcterms:created xsi:type="dcterms:W3CDTF">2022-11-28T01:21:00Z</dcterms:created>
  <cp:lastPrinted>2022-11-28T01:59:00Z</cp:lastPrinted>
  <dcterms:modified xsi:type="dcterms:W3CDTF">2023-12-22T08:11:43Z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89BAE25A437945EE8010AD627BDAB137_13</vt:lpwstr>
  </property>
  <property fmtid="{D5CDD505-2E9C-101B-9397-08002B2CF9AE}" pid="3" name="KSOProductBuildVer">
    <vt:lpwstr>2052-12.1.0.15990</vt:lpwstr>
  </property>
</Properties>
</file>