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85"/>
  </bookViews>
  <sheets>
    <sheet name="11.25" sheetId="1" r:id="rId1"/>
  </sheets>
  <definedNames>
    <definedName name="_xlnm._FilterDatabase" localSheetId="0" hidden="1">'11.25'!$A$1:$Z$52</definedName>
    <definedName name="_xlnm.Print_Titles" localSheetId="0">'11.25'!$1:$6</definedName>
    <definedName name="_xlnm.Print_Area" localSheetId="0">'11.25'!$A$1:$Z$45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<sst xmlns="http://schemas.openxmlformats.org/spreadsheetml/2006/main" count="322" uniqueCount="194">
  <si>
    <t>临泽县2026年巩固拓展脱贫攻坚成果和乡村振兴项目库</t>
  </si>
  <si>
    <t>序号</t>
  </si>
  <si>
    <t>项目名称</t>
  </si>
  <si>
    <t>建设性质（新建或续建）</t>
  </si>
  <si>
    <t>建设起
止年限</t>
  </si>
  <si>
    <t>建设地点（以乡镇为单位细化到村）</t>
  </si>
  <si>
    <t>建设内容与规模</t>
  </si>
  <si>
    <t>投资估算
（万元）</t>
  </si>
  <si>
    <t>计划安
排资金</t>
  </si>
  <si>
    <t>中央资金</t>
  </si>
  <si>
    <t>省级资金</t>
  </si>
  <si>
    <t>县级资金</t>
  </si>
  <si>
    <t>运营模式</t>
  </si>
  <si>
    <t>绩效目标</t>
  </si>
  <si>
    <t>项目
主管
单位</t>
  </si>
  <si>
    <t>项目
实施
单位</t>
  </si>
  <si>
    <t>建议
入库</t>
  </si>
  <si>
    <t>建议一批安排</t>
  </si>
  <si>
    <t>项目效益情况</t>
  </si>
  <si>
    <t>利益联结机制
（联农带农机制）</t>
  </si>
  <si>
    <t>受益村数
（个）</t>
  </si>
  <si>
    <t>受益户数
（万户）</t>
  </si>
  <si>
    <t>受益人数
（万人）</t>
  </si>
  <si>
    <t>脱贫村</t>
  </si>
  <si>
    <t>其他村</t>
  </si>
  <si>
    <t>小计</t>
  </si>
  <si>
    <t>脱贫户（含监测对象）</t>
  </si>
  <si>
    <t>其他
农户</t>
  </si>
  <si>
    <t>脱贫人口数（含监测对象）</t>
  </si>
  <si>
    <t>其他人口数</t>
  </si>
  <si>
    <t>项目合计（25个）</t>
  </si>
  <si>
    <t>一、农业产业类发展项目（14个）</t>
  </si>
  <si>
    <t>（一）村集体经济发展项目（3个）</t>
  </si>
  <si>
    <t>蓼泉镇寨子村发展壮大村集体经济项目</t>
  </si>
  <si>
    <t>新建</t>
  </si>
  <si>
    <t>2026年
3-9月</t>
  </si>
  <si>
    <t>蓼泉镇
寨子村</t>
  </si>
  <si>
    <t>在寨子村修建智能日光温室3座3000平方米（4.5亩），配套水肥一体化、滴灌等设施3套。</t>
  </si>
  <si>
    <t>项目建成后，采取“村集体公司+基地”的模式运行，通过温室育苗、种植增加收入，不断壮大村集体经济。</t>
  </si>
  <si>
    <t>项目建成后，产权归属寨子村村集体所有。可实现优质果蔬规模化、标准化种植，显著提升农业生产效率与产出品质，年新增稳定收益，有效壮大村集体经济实力；配套设施进一步优化农业生产条件，降低种植成本，同时优先吸纳本村劳动力就业，拓宽村民增收渠道，助力乡村产业振兴。</t>
  </si>
  <si>
    <t>实行村集体统一运营管理，项目收益全额归入村集体经济，用于村集体公益事业及产业再发展；建立“村集体+村民”利益联结，优先聘用本村村民参与温室种植、管护等工作，保障村民获得稳定工资性收入，带动村民共享项目发展成果。</t>
  </si>
  <si>
    <t>县农业
农村局</t>
  </si>
  <si>
    <t>蓼泉镇
政府</t>
  </si>
  <si>
    <t>√</t>
  </si>
  <si>
    <t>倪家营镇下营村发展壮大村级集体经济
项目</t>
  </si>
  <si>
    <t>倪家营镇下营村</t>
  </si>
  <si>
    <t>修建高标准智能化日光温室1座2600平方米（3.89亩），配套水肥一体化、物联网等智能化设备，铺设供水管网1000米。</t>
  </si>
  <si>
    <t>项目建成后，将采取“村集体公司+基地”的模式运行，通过大棚育苗、种植增加收入，不断壮大村集体经济。</t>
  </si>
  <si>
    <t>项目建成后，产权归属下营村集体。采取“育苗+种植”双茬种植模式进行经营，盘活土地存量，拓宽产业渠道，带动集体经济发展。</t>
  </si>
  <si>
    <t>项目实施后，在发展壮大村集体经济的同时，可吸纳周边闲散劳动力就近务工，实现村集体、村集体公司及周边群众三方共赢。</t>
  </si>
  <si>
    <t>倪家营镇政府</t>
  </si>
  <si>
    <t>鸭暖镇古寨村发展壮大村集体经济项目</t>
  </si>
  <si>
    <t>鸭暖镇
古寨村</t>
  </si>
  <si>
    <t>新建占地面积1680平方米日光温室2座(70m*12m/座)。</t>
  </si>
  <si>
    <t>村股份经济合作社以资产发包形式，将日光温室租赁给承租主体经营，增加经济效益，助力特色产业发展。</t>
  </si>
  <si>
    <t>项目建成后，产权归属古寨村集体。由古寨村集体公司管理运营，开展柏格蜜瓜、西瓜、蔬菜种植。项目建成运营后，按照衔接资金投资5%的收益壮大村集体经济。</t>
  </si>
  <si>
    <t>项目实施过程中，为周边20户群众提供务工岗位，项目建成后可为4户脱贫提供稳定的就业岗位，增加工资性收入4000元以上。通过示范引领，带动老旧日光温室改造利用，增加群众生产经营</t>
  </si>
  <si>
    <t>县农业农村局</t>
  </si>
  <si>
    <t>鸭暖镇
政府</t>
  </si>
  <si>
    <t>（二）设施农业产业发展项目（7个）</t>
  </si>
  <si>
    <t>新华镇明泉丹霞蜜瓜智慧育种中心建设
项目</t>
  </si>
  <si>
    <t>新华镇
明泉村</t>
  </si>
  <si>
    <t>新建单拱连体大拱棚7座150亩（每座21.5亩），配套建设相关附属设施。</t>
  </si>
  <si>
    <t>项目建成后，采取“村集体公司+基地”的模式运行，通过大棚育苗、种植增加收入，不断壮大村集体经济。。</t>
  </si>
  <si>
    <t>项目建成后，产权归属明泉村集体所有。项目实施可动员周边群众调整产业结构，增加群众收益，每年按照投入衔接资金5％的收益壮大村集体经济。</t>
  </si>
  <si>
    <t>该项目由临泽县裕盛晟农农牧发展有限责任公司承接，用于新建育种中心发展设施农业。在项目建设过程中，吸纳周边8名脱贫劳动力务工，增加工资性收入2000-3000元。</t>
  </si>
  <si>
    <t>新华镇
政府</t>
  </si>
  <si>
    <t>蓼泉镇现代智慧有机设施农业示范点建设项目（二期）</t>
  </si>
  <si>
    <t>蓼泉镇
墩子村</t>
  </si>
  <si>
    <t>新建日光温室20座30000平方米（45亩），配套智能水肥一体化设备、卷帘机、滴灌等设施各20套；硬化道路1000米；架设PVC供水管网1500米；高压线路200米、低压线路1000米、250KV变压器一台。</t>
  </si>
  <si>
    <t>采取“村集体公司+基地”的模式运行，通过大棚育苗、特色种植增加收入，不断壮大村集体经济。</t>
  </si>
  <si>
    <t>项目建成后，产权归属墩子村集体所有。每座温室年收益预计增4000元；基础设施的进一步完善，进一步减少种植户投入，降低农产品损耗；推动产业园规模化、智慧化升级，壮大村集体经济。每年按照投入衔接资金5%的收益壮大村集体经济。</t>
  </si>
  <si>
    <t>项目实施可带动在家劳动力50人次以上就近务工，增加农户工资性收入约3000元以上，</t>
  </si>
  <si>
    <t>平川镇现代设施农业基地建设项目</t>
  </si>
  <si>
    <t>平川镇
平川村</t>
  </si>
  <si>
    <t>新建装配式日光温室20000平方米（30亩），铺设供水管网2公里，架设315KV变压器1台，供电线路1公里，配套蔬菜育苗喷灌滴灌设施设备。</t>
  </si>
  <si>
    <t>项目建成后，由村集体公司管理运营，对日光温室进行出租，不断壮大村集体经济，提升项目经济效益。</t>
  </si>
  <si>
    <t>项目建成后，产权归属平川村集体所有。通过村集体公司管理运营，日光温室可稳定带来收益，拓展村集体产业，带动产业结构调整，实现村集体增收。每年按照投入衔接资金5％的收益壮大村集体经济。</t>
  </si>
  <si>
    <t>项目实施过程中吸纳有劳动能力的8户脱贫户参与基础设施建设，人均增加收入1500元，同时可吸纳周边50户农户到园区从事生产，增加收入。</t>
  </si>
  <si>
    <t>平川镇
政府</t>
  </si>
  <si>
    <t>倪家营镇汪家墩村现代设施农业种植基地建设项目</t>
  </si>
  <si>
    <t>倪家营镇汪家墩村</t>
  </si>
  <si>
    <t>修建5000平方米育苗中心1处，智能日光温室4座9000平方米（12.5亩），冬瓜加工车间1座，气调库1座，铺设供水管网1000米，架设高低压线路500米，硬化道路300米。</t>
  </si>
  <si>
    <t>项目建成后，将采取“村集体公司+企业+农户”的模式，由村集体公司负责租赁运营，吸纳周边农户参与种植，发展以冬瓜为主的设施蔬菜，实现村集体拓收，群众增收。</t>
  </si>
  <si>
    <t>项目建成后，产权归属汪家墩村集体。采取“育苗+冬瓜”双茬种植模式进行经营，做大冬瓜种植规模，做靓“南冬瓜”品牌。每年按照投入资金5%的收益壮大村集体经济。</t>
  </si>
  <si>
    <t>项目实施过程中可吸纳汪家墩、高庄、倪家营等周边低收入人口就近务工，户均增收2000元以上。同时，为周边农户提供育苗服务，降低农户生产经营成本。</t>
  </si>
  <si>
    <t>倪家营镇黄家湾村半地下式智能日光温室建设项目</t>
  </si>
  <si>
    <t>倪家营镇黄家湾村</t>
  </si>
  <si>
    <t>修建日光温室6座12060平方米（单面日光温室3座，长120米，宽16米，5760平方米；双面温室大棚3座，长120米，宽21米1座，长90米，宽21米2座，6300平方米）。配套水肥一体化等智能设备，硬化地坪2400平方米，架设高低压线路400米，铺设供水管网400米，配电箱6个。</t>
  </si>
  <si>
    <t>项目建成后，以“科研机构+企业+村集体+农户”的模式，通过对接科研院所培育新品种，吸引企业及大户参与，吸纳周边农户参与种植，发展以冬瓜为主的设施蔬菜，实现村集体拓收，群众增收。</t>
  </si>
  <si>
    <t>项目建成后，产权归属黄家湾村集体所有。由临泽县红山湾农旅发展有限公司承接经营，与河南省开封市农林科学研究院西瓜研究所合作，提供技术指导，采取“育苗+西瓜/冬瓜”的种植模式进行经营，持续做大黄家湾设施农业产业园规模，预计单棚收益可达5万元以上。每年按照投入资金5%的收益壮大村集体经济。</t>
  </si>
  <si>
    <t>项目实施后，在发展壮大村集体经济的同时，可吸纳周边闲散劳动力就近务工，为周边群众提供务工就业场所，拓宽群众增收渠道。</t>
  </si>
  <si>
    <t>平川镇育苗中心建设项目
（三期）</t>
  </si>
  <si>
    <t>平川镇
三二村</t>
  </si>
  <si>
    <t>在三二村智慧化工厂化育苗中心修建双面日光温室育苗中心3座38000平方米（5.69亩）。</t>
  </si>
  <si>
    <t>项目建成后，由村集体公司管理运营，对育苗中心进行出租，不断壮大村集体经济，提升项目经济效益。</t>
  </si>
  <si>
    <t>项目建成后，产权归属三二村集体所有。通过村集体公司由甘肃恒源农业管理运营，开展西蓝花、辣椒、娃娃菜等蔬菜育苗，甘肃恒源农业按照项目投资的5%进行效益分红，同时可解决70多个劳动力就业。</t>
  </si>
  <si>
    <t>项目实施过程中可就近吸纳有劳动力的4户脱贫户参与基础设施建设，人均增加收入1500元，同时可吸纳周边70户农户到园区从事农业生产，增加收入。</t>
  </si>
  <si>
    <t>1</t>
  </si>
  <si>
    <t>0.0074</t>
  </si>
  <si>
    <t>0.0004</t>
  </si>
  <si>
    <t>0.0070</t>
  </si>
  <si>
    <t>0.0148</t>
  </si>
  <si>
    <t>0.0008</t>
  </si>
  <si>
    <t>0.0140</t>
  </si>
  <si>
    <t>鸭暖镇富锶无花果休闲农庄建设项目
（二期）</t>
  </si>
  <si>
    <t>鸭暖镇
暖泉村</t>
  </si>
  <si>
    <t>新建高标准日光温室10座16150平方米（每座85米*19米），铺设供水管网300米，平整铺垫道路1.5公里，硬化场地600平方米。</t>
  </si>
  <si>
    <t>村股份经济合作社以资产发包形式，将日光温室租赁给承租主体经营，持续壮大集体经济，助力特色产业发展。</t>
  </si>
  <si>
    <t>项目建成后，产权归属暖泉村集体所有。由村股份经济合作社将资产租赁承租主体运营。每年按照5%的收益壮大村集体经济。</t>
  </si>
  <si>
    <t>项目建设过程中，将吸纳周边16户群众务工就业，增加务工群众收入；项目建成后，吸纳群众在无花果基地从事采分拣、包装、储运等工作，为群众提供稳定就业岗位。</t>
  </si>
  <si>
    <t>（三）设施农业产业发展项目（1个）</t>
  </si>
  <si>
    <t>倪家营镇黄家湾肉牛养殖小区建设项目</t>
  </si>
  <si>
    <t>2026年4月-12月</t>
  </si>
  <si>
    <t>修建高标准肉牛养殖小区1处，修建小型肉牛养殖圈舍30栋，兽医室、消毒室120平方米，修建饲草棚3000平方米，架设自来水管网1200米，高低压线路1200米，硬化地坪5000平方米。</t>
  </si>
  <si>
    <t>项目建成后，由黄家湾村村集体公司运营，采用“集约化养殖+生态循环+联农共营”的综合性运营模式，实行“统一品种、统一饲喂、统一防疫、统一销售”的标准化生产体系，降低养殖成本，提升出栏效率。同时将产业链延伸至屠宰加工、冷链物流等环节，提升附加值。</t>
  </si>
  <si>
    <t>项目实施后，产权归属黄家湾村集体所有。通过肉牛规模化养殖获取销售利润，引导周边农户发展家庭养殖，与养殖场形成“订单农业”合作，保障饲料供应并增加农户收入。每年按照投入资金5%的收益壮大村集体经济。</t>
  </si>
  <si>
    <t>项目建成后，可带动周边群众到养殖场务工，提供长期稳定就业机会，同时与周边农户签订玉米、豆粕等饲料作物种植协议，定向收购，推动200亩以上订单农业，降低养殖场成本的同时保障农户稳定收益。</t>
  </si>
  <si>
    <t>（四）农产品加工类项目（1个）</t>
  </si>
  <si>
    <t>板桥镇万亩有机辣椒精深加工建设项目</t>
  </si>
  <si>
    <t>板桥镇
西湾村</t>
  </si>
  <si>
    <t>2026年计划落实4000亩零农残辣椒和500亩有机辣椒种植基地，建成生产加工车间，安装清洗分拣烘干等生产线，配套10KV线路700米，架设630KVA箱式变压器1台。</t>
  </si>
  <si>
    <t>项目建成后，由村集体公司负责运营管理，采取“村集体公司+基地+企业”的模式运营，实现种植+加工+外销一体化，不断壮大村集体经济，提升项目经济效益。</t>
  </si>
  <si>
    <t>项目建成后，产权归属板桥镇西湾村集体所有。投产后一方面增加村集体经济收入，用于村内公益事业和产业再发展，另一方面调整农业产业结构，提升区域农业竞争力。每年按照投入衔接资金5％的收益壮大村集体经济。</t>
  </si>
  <si>
    <t>建设阶段吸纳本村脱贫户、低收入农户参与建设增加务工收入。建成后与种植户建立稳定收购关系，保障种植户收益，带动周边农户扩大种植规模，实现共同增收。</t>
  </si>
  <si>
    <t>板桥镇
政府</t>
  </si>
  <si>
    <t>（五）产业基础设施建设项目（1个）</t>
  </si>
  <si>
    <t>蓼泉镇现代智慧有机设施农业示范点基础设施建设项目</t>
  </si>
  <si>
    <t>硬化4.5米宽道路2500米，加设1米宽砂石路肩5000米；新建桥梁2座。</t>
  </si>
  <si>
    <t>待基础设施配套完善后，将按照统一标准由村集体负责日常管理，相关基础设施面向村民共享使用，确保资源利用效率与公平性。</t>
  </si>
  <si>
    <t>项目建成后，产权归属上庄村集体所有。可显著改善产业园基础设施条件，为扩大种植规模、提升种植效益提供有力支撑，进而促进当地种植业发展；同时，将有效方便农产品运输，进一步打通农产品流通环节。</t>
  </si>
  <si>
    <t>在项目建设过程中优先吸纳周边脱贫劳动力就近务工，人均工资性收入增加2000元左。</t>
  </si>
  <si>
    <t>（六）贷款贴息（1个）</t>
  </si>
  <si>
    <t>脱贫人口小额
信贷贴息项目</t>
  </si>
  <si>
    <t>续建</t>
  </si>
  <si>
    <t>2026年
1-12月</t>
  </si>
  <si>
    <t>各镇</t>
  </si>
  <si>
    <t>用于建档立卡脱贫户5万元以下、3年期内、免担保免抵押财政贴息贷款。</t>
  </si>
  <si>
    <t>临泽农商银行临泽邮储银行</t>
  </si>
  <si>
    <t>二、乡村建设类项目（4个）</t>
  </si>
  <si>
    <t>（一）农村人居环境整治（0个）</t>
  </si>
  <si>
    <t>（二）农村公共基础设施建设项目（3个）</t>
  </si>
  <si>
    <t>倪家营镇2026年中央财政以工代赈项目</t>
  </si>
  <si>
    <t>新建混凝土道路4.17公里，衬砌渠道1.914公里。</t>
  </si>
  <si>
    <t>项目建成后，产权归属黄家湾村集体所有，实施后可极大提升项目区基础设施条件和群众生产生活环境，有效解决村民出行，缩短农产品运输时间，促进当地特色产业发展并带动群众增收致富，具有十分明显的经济效益。</t>
  </si>
  <si>
    <t>项目建设按照“能用人工的尽量不用机械，能用当地群众的尽量不用专业施工队伍”要求，可直接带动52人通过参与项目建设，人均增收1.79万元。</t>
  </si>
  <si>
    <t>临泽县板桥镇古城村高质量住房基础设施建设项目</t>
  </si>
  <si>
    <t>板桥镇
古城村</t>
  </si>
  <si>
    <t>在古城村高质量住房建设点硬化道路1200米，镶嵌路沿石2400米，架设供水管网1000米，污水管网1200米，修建检查井50座，高低压线路1200米，400KV箱式变压器1台。</t>
  </si>
  <si>
    <t>项目建成后，产权归属古城村集体所有。有效改善村容村貌以及群众居住条件，进一步提升群众的幸福感、安全感，打造特色鲜明、秀美宜居的美丽村庄。</t>
  </si>
  <si>
    <t>项目实施过程中，可为周边群众提供务工岗位，增加群众工资性收入。项目建成后，集中安置点基础设施配套建设进一步健全，方便居住群众日常生产生活。</t>
  </si>
  <si>
    <t>临泽县板桥镇壕洼村高质量住房基础设施建设项目</t>
  </si>
  <si>
    <t>板桥镇
壕洼村</t>
  </si>
  <si>
    <t>在壕洼村高质量住房建设点铺设自来水管网2000米，污水管网1500米，各类检查井65座，400KV变压器1台，高低线路1200米，硬化道路1800米，铺设渗水砖1200㎡。</t>
  </si>
  <si>
    <t>项目建成后，产权归属壕洼村集体所有。有效改善村容村貌以及群众居住条件，进一步提升群众的幸福感、安全感，打造特色鲜明、秀美宜居的美丽村庄。</t>
  </si>
  <si>
    <t>（三）乡村治理项目（1个）</t>
  </si>
  <si>
    <t>临泽县财政衔接推进乡村振兴补助资金“巾帼家美积分超市”奖补项目</t>
  </si>
  <si>
    <t>2026年
3-12月</t>
  </si>
  <si>
    <r>
      <rPr>
        <sz val="26"/>
        <rFont val="宋体"/>
        <charset val="134"/>
      </rPr>
      <t>全县</t>
    </r>
    <r>
      <rPr>
        <sz val="26"/>
        <rFont val="宋体"/>
        <charset val="0"/>
      </rPr>
      <t>71个行政村及5个社区</t>
    </r>
  </si>
  <si>
    <t>全县76个村（社区）“巾帼家美积分超市”，围绕3大类14项指标，按照乡镇自评、县级复核程序，根据复核评价结果给予货品奖补。按照复核评价结果排名先后占总量的20%、30%、20%、15%、10%、5%将全县“巾帼家美积分超市”划分为一、二、三、四、五、六个奖补等次，其中一等“超市”奖补货品7000元，二等“超市”奖补货品6000元，三等“超市”奖补货品5000元，四等“超市”奖补货品4000元，五等“超市”奖补货品3000元，六等“超市”不予补助。鸭暖镇片区“巾帼家美积分超市”根据兑换货品实际数量进行奖补。</t>
  </si>
  <si>
    <t>进一步激发群众在乡村振兴、产业发展、人居环境整治、共建生态宜居美丽家园等方面的内生动力，使群众在相互学习、相互对比中受教育、提素质，培育乡风文明、良好家风、淳朴民风，为乡村振兴注入新动能。</t>
  </si>
  <si>
    <t>对全县运行正常的村（社区）“巾帼家美积分超市”按照绩效评价等级进行货品奖补。片区“巾帼家美积分超市”按照兑换货品实际数量进行奖补。</t>
  </si>
  <si>
    <t>县妇联</t>
  </si>
  <si>
    <t>三、就业补助类项目（6个）</t>
  </si>
  <si>
    <t>雨露计划补助
资金项目</t>
  </si>
  <si>
    <t>建档立卡脱贫户、监测户子女参加中等职业教育的每生每学期补助1500元。</t>
  </si>
  <si>
    <t>通过对农村脱贫户(含监测帮扶户)家庭子女接受中、高等职业教育的学生进行雨露计划职业技能培训补助，确保每个有意愿的脱贫户(含监测帮扶户)家庭新成长劳动力学会一项实用技能，就业创业能力得到提升，家庭工资性收入占比显著提高,实现一人长期就业，全家稳定脱贫致富的目标。</t>
  </si>
  <si>
    <t>通过开展“雨露计划+”就业促进专项行动，将雨露计划毕业生纳入稳岗就业工作范围，充分发挥市场主体作用，广泛动员社会力量参与,通过专场招聘会、校企对接、就业推荐等方式，为毕业学生推荐合适的岗位、提供优质的服务。</t>
  </si>
  <si>
    <t>2026年财政衔接推进乡村振兴补助资金乡村公益性岗位</t>
  </si>
  <si>
    <t>1.为全县142个乡村公益性岗位人员，每人每月按500元标准发放岗位补贴，每年852000元；
2.为24个县城安置点易地扶贫搬迁就业岗位，每人每月按1500元发放岗位补贴，每年432000元。</t>
  </si>
  <si>
    <t>通过设置公益性岗位，帮助易地搬迁建档立卡劳动力上岗就业实现增收，达到持续巩固脱贫目的。</t>
  </si>
  <si>
    <t>开发镇村保洁环卫、巡查值守等公益性岗位，优先安置建档立卡脱贫劳动力，通过就业扶贫， 帮助脱贫户增加收入。</t>
  </si>
  <si>
    <t>县人
社局</t>
  </si>
  <si>
    <t>2026年临泽县稳定就业脱贫劳动力一次性交通费补助</t>
  </si>
  <si>
    <t>为全县外出务工稳定在3个月以上的临泽籍脱贫劳动力给予一次性往返交通补助，其中省外输转按照600元的标准给予，县外省内输转按照300元的标准给予。</t>
  </si>
  <si>
    <t>及时落实跨省务工交通费补贴600元/人和县外省内300元/人的优惠政策，帮助务工人员降低务工成本，提升脱贫劳动力稳定就业信心。</t>
  </si>
  <si>
    <t>鼓励脱贫户主动外出务工、长期务工和稳定务工，增加收入。</t>
  </si>
  <si>
    <t>临泽县乡村就业工厂（帮扶车间）吸纳脱贫劳动力稳定就业奖补项目</t>
  </si>
  <si>
    <t>全县6个乡村就业工厂（帮扶车间）</t>
  </si>
  <si>
    <t>对经认定的乡村就业工厂（帮扶车间），每年度就地就近吸纳甘肃籍脱贫劳动力稳定就业6个月以上的，按3000元/人标准给予奖补。</t>
  </si>
  <si>
    <t>充分发挥乡村就业工厂（帮扶车间）吸纳脱贫劳动力就业的作用，增强就业质量，提升带贫规模。</t>
  </si>
  <si>
    <t>不断推进乡村就业工厂（帮扶车间）转型升级，把农民工向外输转和就近就地就业相结合，帮助更多农民工实现稳定就业，</t>
  </si>
  <si>
    <t>临泽县2026年村残协专职委员（爱心助残员）公益性岗位补贴项目</t>
  </si>
  <si>
    <t>全县7个镇71个行政村</t>
  </si>
  <si>
    <t>全县71个行政村全部设立村残协专职委员（爱心助残员）公益性岗位76个，其中残疾人人数在100人以上的新华镇宣威村、板桥镇西湾村、板桥镇东柳村、鸭暖镇昭武村、鸭暖镇暖泉村各设立2名村残协专职委员（爱心助残员）公益性岗位（脱贫户9人，一般户67人），每人每月按500元标准发放岗位补贴。</t>
  </si>
  <si>
    <t>促进残疾人事业全面发展，进一步密切联系残疾人、精准服务残疾人，助推残疾人社会保障制度和关爱服务体系建设，巩固脱贫攻坚成果、提升乡村振兴和爱心临泽建设成效。</t>
  </si>
  <si>
    <t>通过开展临泽县2026年村残协专职委员（爱心助残员）公益性岗位补贴项目，助推残疾人社会保障制度和关爱服务体系建设，有效拓宽脱贫户和一般农户收入渠道，持续巩固拓展脱贫攻坚成果。</t>
  </si>
  <si>
    <t>县残疾人联合会</t>
  </si>
  <si>
    <t>2026年乡村寄递物流公益性岗位补贴项目</t>
  </si>
  <si>
    <t>为全县71个乡村寄递物流收发公益性岗位人员，每人每月按600元标准发放岗位补贴，共计51.12万元。</t>
  </si>
  <si>
    <t>有效解决乡村寄递物流收发“最后一公里”难题，提升农产品上行与消费品下行效率，促进农民增收，推动乡村振兴，实现便民、利民、惠民的综合社会效益。</t>
  </si>
  <si>
    <t>建立“寄递+农户”联动模式，通过乡村寄递物流收发公益性岗位链接农产品产销，让农民参与收益分配，提升收入。以公益性岗位带动乡村资源对接市场，实现便民惠民与产业振兴双赢。</t>
  </si>
  <si>
    <t>县交
通局</t>
  </si>
  <si>
    <t>四、项目管理费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</si>
</sst>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  <numFmt numFmtId="178" formatCode="0_ "/>
    <numFmt numFmtId="179" formatCode="0.000_ "/>
    <numFmt numFmtId="180" formatCode="yyyy&quot;年&quot;m&quot;月&quot;;@"/>
  </numFmts>
  <fonts count="44">
    <font>
      <sz val="12"/>
      <color theme="1"/>
      <name val="等线"/>
      <charset val="134"/>
      <scheme val="minor"/>
    </font>
    <font>
      <sz val="24"/>
      <name val="宋体"/>
      <charset val="134"/>
    </font>
    <font>
      <b/>
      <sz val="24"/>
      <name val="宋体"/>
      <charset val="134"/>
    </font>
    <font>
      <b/>
      <sz val="26"/>
      <name val="宋体"/>
      <charset val="134"/>
    </font>
    <font>
      <sz val="26"/>
      <name val="宋体"/>
      <charset val="134"/>
    </font>
    <font>
      <sz val="24"/>
      <name val="等线"/>
      <charset val="134"/>
    </font>
    <font>
      <sz val="26"/>
      <name val="等线"/>
      <charset val="134"/>
    </font>
    <font>
      <sz val="10"/>
      <name val="等线"/>
      <charset val="134"/>
      <scheme val="minor"/>
    </font>
    <font>
      <sz val="12"/>
      <name val="等线"/>
      <charset val="134"/>
      <scheme val="minor"/>
    </font>
    <font>
      <sz val="26"/>
      <name val="等线"/>
      <charset val="134"/>
      <scheme val="minor"/>
    </font>
    <font>
      <sz val="12"/>
      <name val="等线"/>
      <charset val="134"/>
    </font>
    <font>
      <sz val="48"/>
      <name val="方正小标宋简体"/>
      <charset val="134"/>
    </font>
    <font>
      <b/>
      <sz val="24"/>
      <name val="黑体"/>
      <charset val="134"/>
    </font>
    <font>
      <sz val="24"/>
      <name val="黑体"/>
      <charset val="134"/>
    </font>
    <font>
      <b/>
      <sz val="26"/>
      <name val="黑体"/>
      <charset val="134"/>
    </font>
    <font>
      <b/>
      <u/>
      <sz val="26"/>
      <name val="宋体"/>
      <charset val="134"/>
    </font>
    <font>
      <b/>
      <sz val="16"/>
      <name val="宋体"/>
      <charset val="134"/>
    </font>
    <font>
      <sz val="28"/>
      <name val="宋体"/>
      <charset val="134"/>
    </font>
    <font>
      <sz val="14"/>
      <name val="仿宋_GB2312"/>
      <charset val="134"/>
    </font>
    <font>
      <sz val="26"/>
      <name val="仿宋_GB2312"/>
      <charset val="134"/>
    </font>
    <font>
      <sz val="16"/>
      <name val="宋体"/>
      <charset val="134"/>
    </font>
    <font>
      <sz val="26"/>
      <name val="Arial"/>
      <charset val="134"/>
    </font>
    <font>
      <b/>
      <sz val="26"/>
      <name val="Arial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26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" borderId="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33" fillId="6" borderId="11" applyNumberFormat="0" applyAlignment="0" applyProtection="0">
      <alignment vertical="center"/>
    </xf>
    <xf numFmtId="0" fontId="34" fillId="6" borderId="10" applyNumberFormat="0" applyAlignment="0" applyProtection="0">
      <alignment vertical="center"/>
    </xf>
    <xf numFmtId="0" fontId="35" fillId="7" borderId="12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>
      <alignment vertical="center"/>
    </xf>
    <xf numFmtId="0" fontId="4" fillId="2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2" borderId="0" xfId="0" applyFont="1" applyFill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7" fontId="1" fillId="0" borderId="0" xfId="0" applyNumberFormat="1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 wrapText="1"/>
    </xf>
    <xf numFmtId="176" fontId="12" fillId="0" borderId="1" xfId="0" applyNumberFormat="1" applyFont="1" applyBorder="1" applyAlignment="1" applyProtection="1">
      <alignment horizontal="center" vertical="center" wrapText="1"/>
    </xf>
    <xf numFmtId="176" fontId="12" fillId="0" borderId="2" xfId="0" applyNumberFormat="1" applyFont="1" applyBorder="1" applyAlignment="1" applyProtection="1">
      <alignment horizontal="center" vertical="center" wrapText="1"/>
    </xf>
    <xf numFmtId="176" fontId="12" fillId="0" borderId="3" xfId="0" applyNumberFormat="1" applyFont="1" applyBorder="1" applyAlignment="1" applyProtection="1">
      <alignment horizontal="center" vertical="center" wrapText="1"/>
    </xf>
    <xf numFmtId="176" fontId="12" fillId="0" borderId="4" xfId="0" applyNumberFormat="1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center"/>
    </xf>
    <xf numFmtId="0" fontId="13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left" vertical="center" wrapText="1"/>
    </xf>
    <xf numFmtId="176" fontId="4" fillId="0" borderId="5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left" vertical="center"/>
    </xf>
    <xf numFmtId="0" fontId="14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</xf>
    <xf numFmtId="176" fontId="3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justify" vertical="center" wrapText="1"/>
    </xf>
    <xf numFmtId="176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justify" vertical="center" wrapText="1"/>
    </xf>
    <xf numFmtId="176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178" fontId="4" fillId="2" borderId="5" xfId="0" applyNumberFormat="1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justify" vertical="center" wrapText="1"/>
    </xf>
    <xf numFmtId="176" fontId="4" fillId="2" borderId="5" xfId="0" applyNumberFormat="1" applyFont="1" applyFill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 wrapText="1"/>
    </xf>
    <xf numFmtId="176" fontId="1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justify" vertical="center"/>
    </xf>
    <xf numFmtId="0" fontId="16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horizontal="justify" vertical="center" wrapText="1"/>
    </xf>
    <xf numFmtId="0" fontId="1" fillId="0" borderId="1" xfId="0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18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8" fontId="4" fillId="0" borderId="5" xfId="0" applyNumberFormat="1" applyFont="1" applyFill="1" applyBorder="1" applyAlignment="1" applyProtection="1">
      <alignment horizontal="justify" vertical="center" wrapText="1"/>
    </xf>
    <xf numFmtId="177" fontId="4" fillId="3" borderId="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justify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NumberFormat="1" applyFont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178" fontId="4" fillId="2" borderId="1" xfId="0" applyNumberFormat="1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178" fontId="3" fillId="0" borderId="1" xfId="0" applyNumberFormat="1" applyFont="1" applyFill="1" applyBorder="1" applyAlignment="1" applyProtection="1">
      <alignment horizontal="justify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justify" vertical="center" wrapText="1"/>
    </xf>
    <xf numFmtId="176" fontId="4" fillId="0" borderId="5" xfId="0" applyNumberFormat="1" applyFont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justify" vertical="center" wrapText="1"/>
    </xf>
    <xf numFmtId="0" fontId="4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11" fillId="0" borderId="0" xfId="0" applyNumberFormat="1" applyFont="1" applyAlignment="1">
      <alignment horizontal="center" vertical="center"/>
    </xf>
    <xf numFmtId="177" fontId="12" fillId="0" borderId="1" xfId="0" applyNumberFormat="1" applyFont="1" applyBorder="1" applyAlignment="1" applyProtection="1">
      <alignment horizontal="center" vertical="center" wrapText="1"/>
    </xf>
    <xf numFmtId="177" fontId="13" fillId="0" borderId="1" xfId="0" applyNumberFormat="1" applyFont="1" applyBorder="1" applyAlignment="1" applyProtection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 applyProtection="1">
      <alignment horizontal="center" vertical="center" wrapText="1"/>
    </xf>
    <xf numFmtId="0" fontId="4" fillId="0" borderId="1" xfId="0" applyNumberFormat="1" applyFont="1" applyBorder="1" applyAlignment="1" applyProtection="1">
      <alignment horizontal="left" vertical="center" wrapText="1"/>
    </xf>
    <xf numFmtId="177" fontId="4" fillId="0" borderId="1" xfId="0" applyNumberFormat="1" applyFont="1" applyBorder="1" applyAlignment="1" applyProtection="1">
      <alignment horizontal="center" vertical="center" wrapText="1"/>
    </xf>
    <xf numFmtId="177" fontId="4" fillId="2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Border="1" applyAlignment="1" applyProtection="1">
      <alignment horizontal="center" vertical="center"/>
    </xf>
    <xf numFmtId="177" fontId="4" fillId="0" borderId="5" xfId="0" applyNumberFormat="1" applyFont="1" applyBorder="1" applyAlignment="1" applyProtection="1">
      <alignment horizontal="center" vertical="center" wrapText="1"/>
    </xf>
    <xf numFmtId="177" fontId="14" fillId="0" borderId="1" xfId="0" applyNumberFormat="1" applyFont="1" applyBorder="1" applyAlignment="1" applyProtection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 applyProtection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57" fontId="21" fillId="0" borderId="1" xfId="0" applyNumberFormat="1" applyFont="1" applyBorder="1" applyAlignment="1" applyProtection="1">
      <alignment horizontal="center" vertical="center" wrapText="1"/>
    </xf>
    <xf numFmtId="0" fontId="4" fillId="0" borderId="0" xfId="0" applyFont="1" applyFill="1">
      <alignment vertical="center"/>
    </xf>
    <xf numFmtId="57" fontId="21" fillId="2" borderId="1" xfId="0" applyNumberFormat="1" applyFont="1" applyFill="1" applyBorder="1" applyAlignment="1" applyProtection="1">
      <alignment horizontal="center" vertical="center" wrapText="1"/>
    </xf>
    <xf numFmtId="0" fontId="10" fillId="2" borderId="0" xfId="0" applyFont="1" applyFill="1" applyBorder="1">
      <alignment vertical="center"/>
    </xf>
    <xf numFmtId="57" fontId="22" fillId="0" borderId="1" xfId="0" applyNumberFormat="1" applyFont="1" applyFill="1" applyBorder="1" applyAlignment="1" applyProtection="1">
      <alignment horizontal="center" vertical="center" wrapText="1"/>
    </xf>
    <xf numFmtId="176" fontId="21" fillId="2" borderId="1" xfId="0" applyNumberFormat="1" applyFont="1" applyFill="1" applyBorder="1" applyAlignment="1" applyProtection="1">
      <alignment horizontal="center" vertical="center" wrapText="1"/>
    </xf>
    <xf numFmtId="180" fontId="3" fillId="0" borderId="1" xfId="0" applyNumberFormat="1" applyFont="1" applyBorder="1" applyAlignment="1" applyProtection="1">
      <alignment horizontal="center" vertical="center" wrapText="1"/>
    </xf>
    <xf numFmtId="0" fontId="21" fillId="2" borderId="1" xfId="0" applyFont="1" applyFill="1" applyBorder="1" applyAlignment="1" applyProtection="1">
      <alignment horizontal="center" vertical="center" wrapText="1"/>
    </xf>
    <xf numFmtId="0" fontId="10" fillId="2" borderId="0" xfId="0" applyFont="1" applyFill="1">
      <alignment vertical="center"/>
    </xf>
    <xf numFmtId="57" fontId="21" fillId="0" borderId="2" xfId="0" applyNumberFormat="1" applyFont="1" applyBorder="1" applyAlignment="1" applyProtection="1">
      <alignment horizontal="center" vertical="center" wrapText="1"/>
    </xf>
    <xf numFmtId="57" fontId="21" fillId="0" borderId="4" xfId="0" applyNumberFormat="1" applyFont="1" applyBorder="1" applyAlignment="1" applyProtection="1">
      <alignment horizontal="center" vertical="center" wrapText="1"/>
    </xf>
    <xf numFmtId="0" fontId="4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EAFEE2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outlinePr summaryBelow="0" summaryRight="0"/>
  </sheetPr>
  <dimension ref="A1:AO52"/>
  <sheetViews>
    <sheetView showZeros="0" tabSelected="1" zoomScale="40" zoomScaleNormal="40" zoomScaleSheetLayoutView="40" workbookViewId="0">
      <pane ySplit="7" topLeftCell="A8" activePane="bottomLeft" state="frozen"/>
      <selection/>
      <selection pane="bottomLeft" activeCell="L44" sqref="L44"/>
    </sheetView>
  </sheetViews>
  <sheetFormatPr defaultColWidth="9" defaultRowHeight="20.25" customHeight="1"/>
  <cols>
    <col min="1" max="1" width="11.5" style="1" customWidth="1"/>
    <col min="2" max="2" width="29.375" style="16" customWidth="1"/>
    <col min="3" max="3" width="15.6666666666667" style="1" customWidth="1"/>
    <col min="4" max="4" width="20.8333333333333" style="1" customWidth="1"/>
    <col min="5" max="5" width="20.6666666666667" style="1" customWidth="1"/>
    <col min="6" max="6" width="88.4333333333333" style="1" customWidth="1"/>
    <col min="7" max="8" width="26.5" style="17" customWidth="1"/>
    <col min="9" max="9" width="23.7416666666667" style="17" hidden="1" customWidth="1"/>
    <col min="10" max="10" width="24.6833333333333" style="17" hidden="1" customWidth="1"/>
    <col min="11" max="11" width="23.75" style="17" hidden="1" customWidth="1"/>
    <col min="12" max="12" width="77.1666666666667" style="1" customWidth="1"/>
    <col min="13" max="13" width="72.1666666666667" style="1" customWidth="1"/>
    <col min="14" max="14" width="65" style="1" customWidth="1"/>
    <col min="15" max="15" width="10.1666666666667" style="1" hidden="1" customWidth="1"/>
    <col min="16" max="16" width="11.1666666666667" style="18" hidden="1" customWidth="1"/>
    <col min="17" max="17" width="25.3166666666667" style="19" hidden="1" customWidth="1"/>
    <col min="18" max="18" width="17.8333333333333" style="20" hidden="1" customWidth="1"/>
    <col min="19" max="19" width="17.1666666666667" style="20" hidden="1" customWidth="1"/>
    <col min="20" max="20" width="18.6666666666667" style="20" hidden="1" customWidth="1"/>
    <col min="21" max="21" width="17.5" style="20" hidden="1" customWidth="1"/>
    <col min="22" max="22" width="16.8333333333333" style="20" hidden="1" customWidth="1"/>
    <col min="23" max="23" width="15.8333333333333" style="1" customWidth="1"/>
    <col min="24" max="24" width="18.4416666666667" style="1" customWidth="1"/>
    <col min="25" max="25" width="18.4333333333333" style="1" customWidth="1"/>
    <col min="26" max="26" width="18.125" style="1" customWidth="1"/>
    <col min="27" max="27" width="18.75" style="21"/>
    <col min="28" max="29" width="9" style="21"/>
    <col min="30" max="30" width="21.25" style="21"/>
    <col min="31" max="41" width="9" style="21"/>
    <col min="42" max="16384" width="9" style="12"/>
  </cols>
  <sheetData>
    <row r="1" s="1" customFormat="1" ht="75" customHeight="1" spans="1:26">
      <c r="A1" s="22" t="s">
        <v>0</v>
      </c>
      <c r="B1" s="22"/>
      <c r="C1" s="22"/>
      <c r="D1" s="22"/>
      <c r="E1" s="22"/>
      <c r="F1" s="22"/>
      <c r="G1" s="23"/>
      <c r="H1" s="23"/>
      <c r="I1" s="23"/>
      <c r="J1" s="23"/>
      <c r="K1" s="23"/>
      <c r="L1" s="22"/>
      <c r="M1" s="22"/>
      <c r="N1" s="22"/>
      <c r="O1" s="22"/>
      <c r="P1" s="22"/>
      <c r="Q1" s="121"/>
      <c r="R1" s="121"/>
      <c r="S1" s="121"/>
      <c r="T1" s="121"/>
      <c r="U1" s="121"/>
      <c r="V1" s="121"/>
      <c r="W1" s="22"/>
      <c r="X1" s="22"/>
      <c r="Y1" s="22"/>
      <c r="Z1" s="22"/>
    </row>
    <row r="2" s="2" customFormat="1" ht="65" customHeight="1" spans="1:26">
      <c r="A2" s="24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6" t="s">
        <v>7</v>
      </c>
      <c r="H2" s="27" t="s">
        <v>8</v>
      </c>
      <c r="I2" s="27" t="s">
        <v>9</v>
      </c>
      <c r="J2" s="27" t="s">
        <v>10</v>
      </c>
      <c r="K2" s="27" t="s">
        <v>11</v>
      </c>
      <c r="L2" s="25" t="s">
        <v>12</v>
      </c>
      <c r="M2" s="25" t="s">
        <v>13</v>
      </c>
      <c r="N2" s="25"/>
      <c r="O2" s="25"/>
      <c r="P2" s="25"/>
      <c r="Q2" s="122"/>
      <c r="R2" s="122"/>
      <c r="S2" s="122"/>
      <c r="T2" s="122"/>
      <c r="U2" s="122"/>
      <c r="V2" s="122"/>
      <c r="W2" s="25" t="s">
        <v>14</v>
      </c>
      <c r="X2" s="25" t="s">
        <v>15</v>
      </c>
      <c r="Y2" s="25" t="s">
        <v>16</v>
      </c>
      <c r="Z2" s="25" t="s">
        <v>17</v>
      </c>
    </row>
    <row r="3" s="2" customFormat="1" ht="37" customHeight="1" spans="1:26">
      <c r="A3" s="24"/>
      <c r="B3" s="25"/>
      <c r="C3" s="25"/>
      <c r="D3" s="25"/>
      <c r="E3" s="25"/>
      <c r="F3" s="25"/>
      <c r="G3" s="26"/>
      <c r="H3" s="28"/>
      <c r="I3" s="28"/>
      <c r="J3" s="28"/>
      <c r="K3" s="28"/>
      <c r="L3" s="25"/>
      <c r="M3" s="25" t="s">
        <v>18</v>
      </c>
      <c r="N3" s="25" t="s">
        <v>19</v>
      </c>
      <c r="O3" s="25" t="s">
        <v>20</v>
      </c>
      <c r="P3" s="25"/>
      <c r="Q3" s="122" t="s">
        <v>21</v>
      </c>
      <c r="R3" s="122"/>
      <c r="S3" s="122"/>
      <c r="T3" s="122" t="s">
        <v>22</v>
      </c>
      <c r="U3" s="122"/>
      <c r="V3" s="122"/>
      <c r="W3" s="25"/>
      <c r="X3" s="25"/>
      <c r="Y3" s="25"/>
      <c r="Z3" s="25"/>
    </row>
    <row r="4" s="2" customFormat="1" ht="37" customHeight="1" spans="1:26">
      <c r="A4" s="24"/>
      <c r="B4" s="25"/>
      <c r="C4" s="25"/>
      <c r="D4" s="25"/>
      <c r="E4" s="25"/>
      <c r="F4" s="25"/>
      <c r="G4" s="26"/>
      <c r="H4" s="28"/>
      <c r="I4" s="28"/>
      <c r="J4" s="28"/>
      <c r="K4" s="28"/>
      <c r="L4" s="25"/>
      <c r="M4" s="25"/>
      <c r="N4" s="25"/>
      <c r="O4" s="25"/>
      <c r="P4" s="25"/>
      <c r="Q4" s="122"/>
      <c r="R4" s="122"/>
      <c r="S4" s="122"/>
      <c r="T4" s="122"/>
      <c r="U4" s="122"/>
      <c r="V4" s="122"/>
      <c r="W4" s="25"/>
      <c r="X4" s="25"/>
      <c r="Y4" s="25"/>
      <c r="Z4" s="25"/>
    </row>
    <row r="5" s="2" customFormat="1" ht="37" customHeight="1" spans="1:26">
      <c r="A5" s="24"/>
      <c r="B5" s="25"/>
      <c r="C5" s="25"/>
      <c r="D5" s="25"/>
      <c r="E5" s="25"/>
      <c r="F5" s="25"/>
      <c r="G5" s="26"/>
      <c r="H5" s="28"/>
      <c r="I5" s="28"/>
      <c r="J5" s="28"/>
      <c r="K5" s="28"/>
      <c r="L5" s="25"/>
      <c r="M5" s="25"/>
      <c r="N5" s="25"/>
      <c r="O5" s="25" t="s">
        <v>23</v>
      </c>
      <c r="P5" s="25" t="s">
        <v>24</v>
      </c>
      <c r="Q5" s="122" t="s">
        <v>25</v>
      </c>
      <c r="R5" s="122" t="s">
        <v>26</v>
      </c>
      <c r="S5" s="122" t="s">
        <v>27</v>
      </c>
      <c r="T5" s="122" t="s">
        <v>25</v>
      </c>
      <c r="U5" s="122" t="s">
        <v>28</v>
      </c>
      <c r="V5" s="122" t="s">
        <v>29</v>
      </c>
      <c r="W5" s="25"/>
      <c r="X5" s="25"/>
      <c r="Y5" s="25"/>
      <c r="Z5" s="25"/>
    </row>
    <row r="6" s="2" customFormat="1" ht="94" customHeight="1" spans="1:26">
      <c r="A6" s="24"/>
      <c r="B6" s="25"/>
      <c r="C6" s="25"/>
      <c r="D6" s="25"/>
      <c r="E6" s="25"/>
      <c r="F6" s="25"/>
      <c r="G6" s="26"/>
      <c r="H6" s="29"/>
      <c r="I6" s="29"/>
      <c r="J6" s="29"/>
      <c r="K6" s="29"/>
      <c r="L6" s="25"/>
      <c r="M6" s="25"/>
      <c r="N6" s="25"/>
      <c r="O6" s="25"/>
      <c r="P6" s="25"/>
      <c r="Q6" s="122"/>
      <c r="R6" s="122"/>
      <c r="S6" s="122"/>
      <c r="T6" s="122"/>
      <c r="U6" s="122"/>
      <c r="V6" s="122"/>
      <c r="W6" s="25"/>
      <c r="X6" s="25"/>
      <c r="Y6" s="25"/>
      <c r="Z6" s="25"/>
    </row>
    <row r="7" s="2" customFormat="1" ht="82" customHeight="1" spans="1:26">
      <c r="A7" s="30" t="s">
        <v>30</v>
      </c>
      <c r="B7" s="24"/>
      <c r="C7" s="30"/>
      <c r="D7" s="30"/>
      <c r="E7" s="30"/>
      <c r="F7" s="25"/>
      <c r="G7" s="26">
        <f>G8+G29+G38+G45</f>
        <v>7296.72</v>
      </c>
      <c r="H7" s="26">
        <f>H8+H29+H38+H45</f>
        <v>7272.72</v>
      </c>
      <c r="I7" s="26" t="e">
        <f>I8+I29+I38+I45</f>
        <v>#REF!</v>
      </c>
      <c r="J7" s="26" t="e">
        <f>J8+J29+J38+J45</f>
        <v>#REF!</v>
      </c>
      <c r="K7" s="26" t="e">
        <f>K8+K29+K38+K45</f>
        <v>#REF!</v>
      </c>
      <c r="L7" s="25"/>
      <c r="M7" s="25"/>
      <c r="N7" s="25"/>
      <c r="O7" s="25"/>
      <c r="P7" s="25"/>
      <c r="Q7" s="122"/>
      <c r="R7" s="122"/>
      <c r="S7" s="122"/>
      <c r="T7" s="122"/>
      <c r="U7" s="122"/>
      <c r="V7" s="122"/>
      <c r="W7" s="25"/>
      <c r="X7" s="25"/>
      <c r="Y7" s="25"/>
      <c r="Z7" s="25"/>
    </row>
    <row r="8" s="2" customFormat="1" ht="73" customHeight="1" spans="1:26">
      <c r="A8" s="30" t="s">
        <v>31</v>
      </c>
      <c r="B8" s="24"/>
      <c r="C8" s="30"/>
      <c r="D8" s="30"/>
      <c r="E8" s="30"/>
      <c r="F8" s="31"/>
      <c r="G8" s="26">
        <f>G9+G13+G21+G23+G25+G27</f>
        <v>5960.47</v>
      </c>
      <c r="H8" s="26">
        <f>H9+H13+H21+H23+H25+H27</f>
        <v>5960.47</v>
      </c>
      <c r="I8" s="26" t="e">
        <f>I9+I13+#REF!+I23+I25+I27</f>
        <v>#REF!</v>
      </c>
      <c r="J8" s="26" t="e">
        <f>J9+J13+#REF!+J23+J25+J27</f>
        <v>#REF!</v>
      </c>
      <c r="K8" s="26" t="e">
        <f>K9+K13+#REF!+K23+K25+K27</f>
        <v>#REF!</v>
      </c>
      <c r="L8" s="31"/>
      <c r="M8" s="31"/>
      <c r="N8" s="31"/>
      <c r="O8" s="31"/>
      <c r="P8" s="31"/>
      <c r="Q8" s="123"/>
      <c r="R8" s="123"/>
      <c r="S8" s="123"/>
      <c r="T8" s="123"/>
      <c r="U8" s="123"/>
      <c r="V8" s="123"/>
      <c r="W8" s="31"/>
      <c r="X8" s="31"/>
      <c r="Y8" s="31"/>
      <c r="Z8" s="31"/>
    </row>
    <row r="9" s="2" customFormat="1" ht="76" customHeight="1" spans="1:26">
      <c r="A9" s="30" t="s">
        <v>32</v>
      </c>
      <c r="B9" s="24"/>
      <c r="C9" s="30"/>
      <c r="D9" s="30"/>
      <c r="E9" s="30"/>
      <c r="F9" s="25"/>
      <c r="G9" s="26">
        <f>SUM(G10:G12)</f>
        <v>210</v>
      </c>
      <c r="H9" s="26">
        <f>SUM(H10:H12)</f>
        <v>210</v>
      </c>
      <c r="I9" s="26">
        <f>SUM(I10:I12)</f>
        <v>140</v>
      </c>
      <c r="J9" s="26">
        <f>SUM(J10:J12)</f>
        <v>0</v>
      </c>
      <c r="K9" s="26">
        <f>SUM(K10:K12)</f>
        <v>0</v>
      </c>
      <c r="L9" s="25"/>
      <c r="M9" s="25"/>
      <c r="N9" s="25"/>
      <c r="O9" s="25"/>
      <c r="P9" s="25"/>
      <c r="Q9" s="122"/>
      <c r="R9" s="122"/>
      <c r="S9" s="122"/>
      <c r="T9" s="122"/>
      <c r="U9" s="122"/>
      <c r="V9" s="122"/>
      <c r="W9" s="25"/>
      <c r="X9" s="25"/>
      <c r="Y9" s="25"/>
      <c r="Z9" s="25"/>
    </row>
    <row r="10" s="2" customFormat="1" ht="348" customHeight="1" spans="1:26">
      <c r="A10" s="32">
        <v>1</v>
      </c>
      <c r="B10" s="33" t="s">
        <v>33</v>
      </c>
      <c r="C10" s="32" t="s">
        <v>34</v>
      </c>
      <c r="D10" s="34" t="s">
        <v>35</v>
      </c>
      <c r="E10" s="33" t="s">
        <v>36</v>
      </c>
      <c r="F10" s="35" t="s">
        <v>37</v>
      </c>
      <c r="G10" s="36">
        <f>I10+J10+K10</f>
        <v>70</v>
      </c>
      <c r="H10" s="36">
        <v>70</v>
      </c>
      <c r="I10" s="46">
        <v>70</v>
      </c>
      <c r="J10" s="46"/>
      <c r="K10" s="46"/>
      <c r="L10" s="48" t="s">
        <v>38</v>
      </c>
      <c r="M10" s="35" t="s">
        <v>39</v>
      </c>
      <c r="N10" s="35" t="s">
        <v>40</v>
      </c>
      <c r="O10" s="83">
        <v>0</v>
      </c>
      <c r="P10" s="84">
        <v>1</v>
      </c>
      <c r="Q10" s="124">
        <v>0.006</v>
      </c>
      <c r="R10" s="125">
        <v>0.0005</v>
      </c>
      <c r="S10" s="125">
        <v>0.0055</v>
      </c>
      <c r="T10" s="125">
        <f t="shared" ref="T10:T12" si="0">U10+V10</f>
        <v>0.0224</v>
      </c>
      <c r="U10" s="125">
        <v>0.0016</v>
      </c>
      <c r="V10" s="125">
        <v>0.0208</v>
      </c>
      <c r="W10" s="33" t="s">
        <v>41</v>
      </c>
      <c r="X10" s="33" t="s">
        <v>42</v>
      </c>
      <c r="Y10" s="146" t="s">
        <v>43</v>
      </c>
      <c r="Z10" s="146" t="s">
        <v>43</v>
      </c>
    </row>
    <row r="11" s="2" customFormat="1" ht="221" customHeight="1" spans="1:26">
      <c r="A11" s="32">
        <v>2</v>
      </c>
      <c r="B11" s="33" t="s">
        <v>44</v>
      </c>
      <c r="C11" s="32" t="s">
        <v>34</v>
      </c>
      <c r="D11" s="34" t="s">
        <v>35</v>
      </c>
      <c r="E11" s="33" t="s">
        <v>45</v>
      </c>
      <c r="F11" s="35" t="s">
        <v>46</v>
      </c>
      <c r="G11" s="36">
        <v>70</v>
      </c>
      <c r="H11" s="36">
        <v>70</v>
      </c>
      <c r="I11" s="46">
        <v>70</v>
      </c>
      <c r="J11" s="46"/>
      <c r="K11" s="46"/>
      <c r="L11" s="48" t="s">
        <v>47</v>
      </c>
      <c r="M11" s="48" t="s">
        <v>48</v>
      </c>
      <c r="N11" s="48" t="s">
        <v>49</v>
      </c>
      <c r="O11" s="83"/>
      <c r="P11" s="33">
        <v>1</v>
      </c>
      <c r="Q11" s="33">
        <f>R11+S11</f>
        <v>0.0018</v>
      </c>
      <c r="R11" s="33">
        <f>5/10000</f>
        <v>0.0005</v>
      </c>
      <c r="S11" s="125">
        <f>13/10000</f>
        <v>0.0013</v>
      </c>
      <c r="T11" s="125">
        <f t="shared" si="0"/>
        <v>0.0054</v>
      </c>
      <c r="U11" s="125">
        <f>9/10000</f>
        <v>0.0009</v>
      </c>
      <c r="V11" s="125">
        <f>45/10000</f>
        <v>0.0045</v>
      </c>
      <c r="W11" s="33" t="s">
        <v>41</v>
      </c>
      <c r="X11" s="33" t="s">
        <v>50</v>
      </c>
      <c r="Y11" s="146" t="s">
        <v>43</v>
      </c>
      <c r="Z11" s="146" t="s">
        <v>43</v>
      </c>
    </row>
    <row r="12" s="3" customFormat="1" ht="249" customHeight="1" spans="1:39">
      <c r="A12" s="34">
        <v>3</v>
      </c>
      <c r="B12" s="34" t="s">
        <v>51</v>
      </c>
      <c r="C12" s="34" t="s">
        <v>34</v>
      </c>
      <c r="D12" s="34" t="s">
        <v>35</v>
      </c>
      <c r="E12" s="34" t="s">
        <v>52</v>
      </c>
      <c r="F12" s="37" t="s">
        <v>53</v>
      </c>
      <c r="G12" s="38">
        <v>70</v>
      </c>
      <c r="H12" s="38">
        <v>70</v>
      </c>
      <c r="I12" s="85" t="s">
        <v>54</v>
      </c>
      <c r="J12" s="85" t="s">
        <v>55</v>
      </c>
      <c r="K12" s="85" t="s">
        <v>56</v>
      </c>
      <c r="L12" s="85" t="s">
        <v>54</v>
      </c>
      <c r="M12" s="85" t="s">
        <v>55</v>
      </c>
      <c r="N12" s="85" t="s">
        <v>56</v>
      </c>
      <c r="O12" s="86"/>
      <c r="P12" s="34">
        <v>1</v>
      </c>
      <c r="Q12" s="86">
        <v>0.002</v>
      </c>
      <c r="R12" s="86">
        <v>0.0004</v>
      </c>
      <c r="S12" s="86">
        <v>0.0016</v>
      </c>
      <c r="T12" s="86">
        <v>0.0048</v>
      </c>
      <c r="U12" s="86">
        <v>0.0012</v>
      </c>
      <c r="V12" s="86">
        <v>0.0036</v>
      </c>
      <c r="W12" s="126" t="s">
        <v>57</v>
      </c>
      <c r="X12" s="126" t="s">
        <v>58</v>
      </c>
      <c r="Y12" s="146" t="s">
        <v>43</v>
      </c>
      <c r="Z12" s="146" t="s">
        <v>43</v>
      </c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</row>
    <row r="13" s="2" customFormat="1" ht="82" customHeight="1" spans="1:26">
      <c r="A13" s="39" t="s">
        <v>59</v>
      </c>
      <c r="B13" s="40"/>
      <c r="C13" s="39"/>
      <c r="D13" s="39"/>
      <c r="E13" s="39"/>
      <c r="F13" s="41"/>
      <c r="G13" s="42">
        <f>SUM(G14:G20)</f>
        <v>4301.24</v>
      </c>
      <c r="H13" s="42">
        <f>SUM(H14:H20)</f>
        <v>4301.24</v>
      </c>
      <c r="I13" s="42">
        <f>SUM(I14:I20)</f>
        <v>703.69</v>
      </c>
      <c r="J13" s="42">
        <f>SUM(J14:J20)</f>
        <v>1675</v>
      </c>
      <c r="K13" s="42">
        <f>SUM(K14:K20)</f>
        <v>572.55</v>
      </c>
      <c r="L13" s="41"/>
      <c r="M13" s="41"/>
      <c r="N13" s="41"/>
      <c r="O13" s="87"/>
      <c r="P13" s="87"/>
      <c r="Q13" s="127"/>
      <c r="R13" s="127"/>
      <c r="S13" s="127"/>
      <c r="T13" s="127"/>
      <c r="U13" s="127"/>
      <c r="V13" s="127"/>
      <c r="W13" s="87"/>
      <c r="X13" s="87"/>
      <c r="Y13" s="87"/>
      <c r="Z13" s="87"/>
    </row>
    <row r="14" s="4" customFormat="1" ht="409" customHeight="1" spans="1:26">
      <c r="A14" s="43">
        <v>1</v>
      </c>
      <c r="B14" s="44" t="s">
        <v>60</v>
      </c>
      <c r="C14" s="44" t="s">
        <v>34</v>
      </c>
      <c r="D14" s="43" t="s">
        <v>35</v>
      </c>
      <c r="E14" s="44" t="s">
        <v>61</v>
      </c>
      <c r="F14" s="45" t="s">
        <v>62</v>
      </c>
      <c r="G14" s="46">
        <v>1000</v>
      </c>
      <c r="H14" s="46">
        <v>1000</v>
      </c>
      <c r="I14" s="46">
        <v>588.69</v>
      </c>
      <c r="J14" s="46"/>
      <c r="K14" s="46">
        <v>11.31</v>
      </c>
      <c r="L14" s="47" t="s">
        <v>63</v>
      </c>
      <c r="M14" s="47" t="s">
        <v>64</v>
      </c>
      <c r="N14" s="47" t="s">
        <v>65</v>
      </c>
      <c r="O14" s="47"/>
      <c r="P14" s="43">
        <v>1</v>
      </c>
      <c r="Q14" s="43">
        <v>0.0017</v>
      </c>
      <c r="R14" s="88">
        <v>0.0007</v>
      </c>
      <c r="S14" s="88">
        <v>0.001</v>
      </c>
      <c r="T14" s="128">
        <v>0.002</v>
      </c>
      <c r="U14" s="88">
        <v>0.0008</v>
      </c>
      <c r="V14" s="88">
        <v>0.0012</v>
      </c>
      <c r="W14" s="43" t="s">
        <v>41</v>
      </c>
      <c r="X14" s="44" t="s">
        <v>66</v>
      </c>
      <c r="Y14" s="146" t="s">
        <v>43</v>
      </c>
      <c r="Z14" s="146" t="s">
        <v>43</v>
      </c>
    </row>
    <row r="15" s="1" customFormat="1" ht="300" customHeight="1" spans="1:26">
      <c r="A15" s="43">
        <v>2</v>
      </c>
      <c r="B15" s="43" t="s">
        <v>67</v>
      </c>
      <c r="C15" s="43" t="s">
        <v>34</v>
      </c>
      <c r="D15" s="43" t="s">
        <v>35</v>
      </c>
      <c r="E15" s="43" t="s">
        <v>68</v>
      </c>
      <c r="F15" s="35" t="s">
        <v>69</v>
      </c>
      <c r="G15" s="46">
        <f>I15+J15+K15</f>
        <v>830</v>
      </c>
      <c r="H15" s="46">
        <v>830</v>
      </c>
      <c r="I15" s="46">
        <v>115</v>
      </c>
      <c r="J15" s="46">
        <v>715</v>
      </c>
      <c r="K15" s="46"/>
      <c r="L15" s="88" t="s">
        <v>70</v>
      </c>
      <c r="M15" s="89" t="s">
        <v>71</v>
      </c>
      <c r="N15" s="89" t="s">
        <v>72</v>
      </c>
      <c r="O15" s="90"/>
      <c r="P15" s="90">
        <v>1</v>
      </c>
      <c r="Q15" s="129">
        <v>0.0056</v>
      </c>
      <c r="R15" s="129">
        <v>0.0008</v>
      </c>
      <c r="S15" s="129">
        <v>0.0048</v>
      </c>
      <c r="T15" s="129">
        <v>0.0169</v>
      </c>
      <c r="U15" s="129">
        <v>0.0024</v>
      </c>
      <c r="V15" s="129">
        <v>0.0145</v>
      </c>
      <c r="W15" s="43" t="s">
        <v>41</v>
      </c>
      <c r="X15" s="43" t="s">
        <v>42</v>
      </c>
      <c r="Y15" s="146" t="s">
        <v>43</v>
      </c>
      <c r="Z15" s="146" t="s">
        <v>43</v>
      </c>
    </row>
    <row r="16" s="1" customFormat="1" ht="281" customHeight="1" spans="1:26">
      <c r="A16" s="43">
        <v>3</v>
      </c>
      <c r="B16" s="44" t="s">
        <v>73</v>
      </c>
      <c r="C16" s="44" t="s">
        <v>34</v>
      </c>
      <c r="D16" s="43" t="s">
        <v>35</v>
      </c>
      <c r="E16" s="44" t="s">
        <v>74</v>
      </c>
      <c r="F16" s="47" t="s">
        <v>75</v>
      </c>
      <c r="G16" s="46">
        <f>I16+J16+K16</f>
        <v>921.24</v>
      </c>
      <c r="H16" s="46">
        <v>921.24</v>
      </c>
      <c r="I16" s="46"/>
      <c r="J16" s="46">
        <v>600</v>
      </c>
      <c r="K16" s="46">
        <v>321.24</v>
      </c>
      <c r="L16" s="47" t="s">
        <v>76</v>
      </c>
      <c r="M16" s="47" t="s">
        <v>77</v>
      </c>
      <c r="N16" s="47" t="s">
        <v>78</v>
      </c>
      <c r="O16" s="44"/>
      <c r="P16" s="91">
        <v>1</v>
      </c>
      <c r="Q16" s="91">
        <v>0.0058</v>
      </c>
      <c r="R16" s="91">
        <v>0.0008</v>
      </c>
      <c r="S16" s="91">
        <v>0.005</v>
      </c>
      <c r="T16" s="91">
        <v>0.0174</v>
      </c>
      <c r="U16" s="91">
        <v>0.0024</v>
      </c>
      <c r="V16" s="91">
        <v>0.015</v>
      </c>
      <c r="W16" s="43" t="s">
        <v>41</v>
      </c>
      <c r="X16" s="44" t="s">
        <v>79</v>
      </c>
      <c r="Y16" s="146" t="s">
        <v>43</v>
      </c>
      <c r="Z16" s="146" t="s">
        <v>43</v>
      </c>
    </row>
    <row r="17" s="1" customFormat="1" ht="273" customHeight="1" spans="1:26">
      <c r="A17" s="43">
        <v>4</v>
      </c>
      <c r="B17" s="43" t="s">
        <v>80</v>
      </c>
      <c r="C17" s="43" t="s">
        <v>34</v>
      </c>
      <c r="D17" s="43" t="s">
        <v>35</v>
      </c>
      <c r="E17" s="43" t="s">
        <v>81</v>
      </c>
      <c r="F17" s="48" t="s">
        <v>82</v>
      </c>
      <c r="G17" s="46">
        <v>600</v>
      </c>
      <c r="H17" s="46">
        <v>600</v>
      </c>
      <c r="I17" s="46"/>
      <c r="J17" s="46">
        <v>360</v>
      </c>
      <c r="K17" s="46">
        <v>240</v>
      </c>
      <c r="L17" s="88" t="s">
        <v>83</v>
      </c>
      <c r="M17" s="88" t="s">
        <v>84</v>
      </c>
      <c r="N17" s="88" t="s">
        <v>85</v>
      </c>
      <c r="O17" s="43"/>
      <c r="P17" s="33">
        <v>1</v>
      </c>
      <c r="Q17" s="33">
        <f>R17+S17</f>
        <v>0.0241</v>
      </c>
      <c r="R17" s="33">
        <v>0.0005</v>
      </c>
      <c r="S17" s="125">
        <v>0.0236</v>
      </c>
      <c r="T17" s="125">
        <f>U17+V17</f>
        <v>0.0512</v>
      </c>
      <c r="U17" s="125">
        <v>0.005</v>
      </c>
      <c r="V17" s="125">
        <v>0.0462</v>
      </c>
      <c r="W17" s="43" t="s">
        <v>41</v>
      </c>
      <c r="X17" s="43" t="s">
        <v>50</v>
      </c>
      <c r="Y17" s="146" t="s">
        <v>43</v>
      </c>
      <c r="Z17" s="146" t="s">
        <v>43</v>
      </c>
    </row>
    <row r="18" s="5" customFormat="1" ht="388" customHeight="1" spans="1:26">
      <c r="A18" s="43">
        <v>5</v>
      </c>
      <c r="B18" s="49" t="s">
        <v>86</v>
      </c>
      <c r="C18" s="49" t="s">
        <v>34</v>
      </c>
      <c r="D18" s="49" t="s">
        <v>35</v>
      </c>
      <c r="E18" s="49" t="s">
        <v>87</v>
      </c>
      <c r="F18" s="50" t="s">
        <v>88</v>
      </c>
      <c r="G18" s="51">
        <v>360</v>
      </c>
      <c r="H18" s="51">
        <v>360</v>
      </c>
      <c r="I18" s="51"/>
      <c r="J18" s="51"/>
      <c r="K18" s="51"/>
      <c r="L18" s="52" t="s">
        <v>89</v>
      </c>
      <c r="M18" s="52" t="s">
        <v>90</v>
      </c>
      <c r="N18" s="92" t="s">
        <v>91</v>
      </c>
      <c r="O18" s="49"/>
      <c r="P18" s="49">
        <v>1</v>
      </c>
      <c r="Q18" s="49">
        <v>0.0305</v>
      </c>
      <c r="R18" s="49">
        <v>0.0005</v>
      </c>
      <c r="S18" s="130">
        <v>0.03</v>
      </c>
      <c r="T18" s="130">
        <v>0.205</v>
      </c>
      <c r="U18" s="130">
        <v>0.005</v>
      </c>
      <c r="V18" s="130">
        <v>0.2</v>
      </c>
      <c r="W18" s="49" t="s">
        <v>41</v>
      </c>
      <c r="X18" s="49" t="s">
        <v>50</v>
      </c>
      <c r="Y18" s="148" t="s">
        <v>43</v>
      </c>
      <c r="Z18" s="148"/>
    </row>
    <row r="19" s="6" customFormat="1" ht="285" customHeight="1" spans="1:41">
      <c r="A19" s="43">
        <v>6</v>
      </c>
      <c r="B19" s="49" t="s">
        <v>92</v>
      </c>
      <c r="C19" s="49" t="s">
        <v>34</v>
      </c>
      <c r="D19" s="49" t="s">
        <v>35</v>
      </c>
      <c r="E19" s="49" t="s">
        <v>93</v>
      </c>
      <c r="F19" s="52" t="s">
        <v>94</v>
      </c>
      <c r="G19" s="51">
        <v>90</v>
      </c>
      <c r="H19" s="51">
        <v>90</v>
      </c>
      <c r="I19" s="51"/>
      <c r="J19" s="51"/>
      <c r="K19" s="51"/>
      <c r="L19" s="52" t="s">
        <v>95</v>
      </c>
      <c r="M19" s="52" t="s">
        <v>96</v>
      </c>
      <c r="N19" s="52" t="s">
        <v>97</v>
      </c>
      <c r="O19" s="49"/>
      <c r="P19" s="49" t="s">
        <v>98</v>
      </c>
      <c r="Q19" s="49" t="s">
        <v>99</v>
      </c>
      <c r="R19" s="49" t="s">
        <v>100</v>
      </c>
      <c r="S19" s="49" t="s">
        <v>101</v>
      </c>
      <c r="T19" s="49" t="s">
        <v>102</v>
      </c>
      <c r="U19" s="49" t="s">
        <v>103</v>
      </c>
      <c r="V19" s="49" t="s">
        <v>104</v>
      </c>
      <c r="W19" s="49" t="s">
        <v>41</v>
      </c>
      <c r="X19" s="66" t="s">
        <v>79</v>
      </c>
      <c r="Y19" s="148" t="s">
        <v>43</v>
      </c>
      <c r="Z19" s="148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</row>
    <row r="20" s="5" customFormat="1" ht="270" customHeight="1" spans="1:26">
      <c r="A20" s="43">
        <v>7</v>
      </c>
      <c r="B20" s="49" t="s">
        <v>105</v>
      </c>
      <c r="C20" s="49" t="s">
        <v>34</v>
      </c>
      <c r="D20" s="49" t="s">
        <v>35</v>
      </c>
      <c r="E20" s="49" t="s">
        <v>106</v>
      </c>
      <c r="F20" s="52" t="s">
        <v>107</v>
      </c>
      <c r="G20" s="51">
        <v>500</v>
      </c>
      <c r="H20" s="51">
        <v>500</v>
      </c>
      <c r="I20" s="51"/>
      <c r="J20" s="51"/>
      <c r="K20" s="51"/>
      <c r="L20" s="93" t="s">
        <v>108</v>
      </c>
      <c r="M20" s="52" t="s">
        <v>109</v>
      </c>
      <c r="N20" s="52" t="s">
        <v>110</v>
      </c>
      <c r="O20" s="94"/>
      <c r="P20" s="49">
        <v>1</v>
      </c>
      <c r="Q20" s="49">
        <v>0.003</v>
      </c>
      <c r="R20" s="49">
        <v>0.0005</v>
      </c>
      <c r="S20" s="49">
        <v>0.0025</v>
      </c>
      <c r="T20" s="49">
        <v>0.0084</v>
      </c>
      <c r="U20" s="49">
        <v>0.0009</v>
      </c>
      <c r="V20" s="49">
        <v>0.0075</v>
      </c>
      <c r="W20" s="49" t="s">
        <v>41</v>
      </c>
      <c r="X20" s="49" t="s">
        <v>58</v>
      </c>
      <c r="Y20" s="148" t="s">
        <v>43</v>
      </c>
      <c r="Z20" s="148"/>
    </row>
    <row r="21" s="7" customFormat="1" ht="97" customHeight="1" spans="1:26">
      <c r="A21" s="39" t="s">
        <v>111</v>
      </c>
      <c r="B21" s="40"/>
      <c r="C21" s="39"/>
      <c r="D21" s="39"/>
      <c r="E21" s="39"/>
      <c r="F21" s="53"/>
      <c r="G21" s="54">
        <f>G22</f>
        <v>420</v>
      </c>
      <c r="H21" s="54">
        <f>H22</f>
        <v>420</v>
      </c>
      <c r="I21" s="54">
        <f>I22</f>
        <v>0</v>
      </c>
      <c r="J21" s="54">
        <f>J22</f>
        <v>0</v>
      </c>
      <c r="K21" s="54">
        <f>K22</f>
        <v>0</v>
      </c>
      <c r="L21" s="95"/>
      <c r="M21" s="53"/>
      <c r="N21" s="53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150"/>
      <c r="Z21" s="150"/>
    </row>
    <row r="22" s="5" customFormat="1" ht="352" customHeight="1" spans="1:26">
      <c r="A22" s="49">
        <v>1</v>
      </c>
      <c r="B22" s="49" t="s">
        <v>112</v>
      </c>
      <c r="C22" s="49" t="s">
        <v>34</v>
      </c>
      <c r="D22" s="49" t="s">
        <v>113</v>
      </c>
      <c r="E22" s="49" t="s">
        <v>87</v>
      </c>
      <c r="F22" s="50" t="s">
        <v>114</v>
      </c>
      <c r="G22" s="51">
        <v>420</v>
      </c>
      <c r="H22" s="51">
        <v>420</v>
      </c>
      <c r="I22" s="51"/>
      <c r="J22" s="51"/>
      <c r="K22" s="51"/>
      <c r="L22" s="52" t="s">
        <v>115</v>
      </c>
      <c r="M22" s="52" t="s">
        <v>116</v>
      </c>
      <c r="N22" s="52" t="s">
        <v>117</v>
      </c>
      <c r="O22" s="49"/>
      <c r="P22" s="97">
        <v>1</v>
      </c>
      <c r="Q22" s="97">
        <f>R22+S22</f>
        <v>0.0032</v>
      </c>
      <c r="R22" s="97">
        <v>0.0002</v>
      </c>
      <c r="S22" s="97">
        <v>0.003</v>
      </c>
      <c r="T22" s="97">
        <f>U22+V22</f>
        <v>0.0099</v>
      </c>
      <c r="U22" s="97">
        <v>0.0009</v>
      </c>
      <c r="V22" s="97">
        <v>0.009</v>
      </c>
      <c r="W22" s="49" t="s">
        <v>41</v>
      </c>
      <c r="X22" s="49" t="s">
        <v>50</v>
      </c>
      <c r="Y22" s="151" t="s">
        <v>43</v>
      </c>
      <c r="Z22" s="151"/>
    </row>
    <row r="23" s="2" customFormat="1" ht="82" customHeight="1" spans="1:26">
      <c r="A23" s="39" t="s">
        <v>118</v>
      </c>
      <c r="B23" s="40"/>
      <c r="C23" s="39"/>
      <c r="D23" s="39"/>
      <c r="E23" s="39"/>
      <c r="F23" s="55"/>
      <c r="G23" s="42">
        <f>SUM(G24:G24)</f>
        <v>780</v>
      </c>
      <c r="H23" s="42">
        <f>SUM(H24:H24)</f>
        <v>780</v>
      </c>
      <c r="I23" s="42"/>
      <c r="J23" s="42"/>
      <c r="K23" s="42"/>
      <c r="L23" s="41"/>
      <c r="M23" s="98"/>
      <c r="N23" s="41"/>
      <c r="O23" s="87"/>
      <c r="P23" s="87"/>
      <c r="Q23" s="131"/>
      <c r="R23" s="127"/>
      <c r="S23" s="127"/>
      <c r="T23" s="131"/>
      <c r="U23" s="127"/>
      <c r="V23" s="127"/>
      <c r="W23" s="87"/>
      <c r="X23" s="87"/>
      <c r="Y23" s="152"/>
      <c r="Z23" s="152"/>
    </row>
    <row r="24" s="8" customFormat="1" ht="285" customHeight="1" spans="1:26">
      <c r="A24" s="56">
        <v>1</v>
      </c>
      <c r="B24" s="56" t="s">
        <v>119</v>
      </c>
      <c r="C24" s="57" t="s">
        <v>34</v>
      </c>
      <c r="D24" s="56" t="s">
        <v>35</v>
      </c>
      <c r="E24" s="56" t="s">
        <v>120</v>
      </c>
      <c r="F24" s="58" t="s">
        <v>121</v>
      </c>
      <c r="G24" s="59">
        <v>780</v>
      </c>
      <c r="H24" s="59">
        <v>780</v>
      </c>
      <c r="I24" s="99"/>
      <c r="J24" s="99"/>
      <c r="K24" s="99"/>
      <c r="L24" s="100" t="s">
        <v>122</v>
      </c>
      <c r="M24" s="100" t="s">
        <v>123</v>
      </c>
      <c r="N24" s="100" t="s">
        <v>124</v>
      </c>
      <c r="O24" s="101">
        <v>1</v>
      </c>
      <c r="P24" s="101"/>
      <c r="Q24" s="132">
        <v>0.0135</v>
      </c>
      <c r="R24" s="132">
        <v>0.0015</v>
      </c>
      <c r="S24" s="132">
        <v>0.012</v>
      </c>
      <c r="T24" s="132">
        <v>0.0405</v>
      </c>
      <c r="U24" s="132">
        <v>0.0045</v>
      </c>
      <c r="V24" s="132">
        <v>0.036</v>
      </c>
      <c r="W24" s="56" t="s">
        <v>41</v>
      </c>
      <c r="X24" s="56" t="s">
        <v>125</v>
      </c>
      <c r="Y24" s="151" t="s">
        <v>43</v>
      </c>
      <c r="Z24" s="151"/>
    </row>
    <row r="25" s="2" customFormat="1" ht="78" customHeight="1" spans="1:26">
      <c r="A25" s="39" t="s">
        <v>126</v>
      </c>
      <c r="B25" s="40"/>
      <c r="C25" s="39"/>
      <c r="D25" s="39"/>
      <c r="E25" s="39"/>
      <c r="F25" s="60"/>
      <c r="G25" s="61">
        <f>SUM(G26:G26)</f>
        <v>188</v>
      </c>
      <c r="H25" s="61">
        <f>SUM(H26:H26)</f>
        <v>188</v>
      </c>
      <c r="I25" s="61"/>
      <c r="J25" s="61"/>
      <c r="K25" s="61"/>
      <c r="L25" s="60"/>
      <c r="M25" s="102"/>
      <c r="N25" s="60"/>
      <c r="O25" s="60"/>
      <c r="P25" s="60"/>
      <c r="Q25" s="133"/>
      <c r="R25" s="133"/>
      <c r="S25" s="133"/>
      <c r="T25" s="133"/>
      <c r="U25" s="133"/>
      <c r="V25" s="133"/>
      <c r="W25" s="60"/>
      <c r="X25" s="60"/>
      <c r="Y25" s="60"/>
      <c r="Z25" s="60"/>
    </row>
    <row r="26" s="8" customFormat="1" ht="271" customHeight="1" spans="1:26">
      <c r="A26" s="49">
        <v>1</v>
      </c>
      <c r="B26" s="49" t="s">
        <v>127</v>
      </c>
      <c r="C26" s="49" t="s">
        <v>34</v>
      </c>
      <c r="D26" s="49" t="s">
        <v>35</v>
      </c>
      <c r="E26" s="49" t="s">
        <v>68</v>
      </c>
      <c r="F26" s="52" t="s">
        <v>128</v>
      </c>
      <c r="G26" s="51">
        <v>188</v>
      </c>
      <c r="H26" s="51">
        <v>188</v>
      </c>
      <c r="I26" s="46"/>
      <c r="J26" s="46"/>
      <c r="K26" s="46"/>
      <c r="L26" s="52" t="s">
        <v>129</v>
      </c>
      <c r="M26" s="50" t="s">
        <v>130</v>
      </c>
      <c r="N26" s="50" t="s">
        <v>131</v>
      </c>
      <c r="O26" s="90"/>
      <c r="P26" s="90">
        <v>1</v>
      </c>
      <c r="Q26" s="129">
        <v>0.0066</v>
      </c>
      <c r="R26" s="129">
        <v>0.0012</v>
      </c>
      <c r="S26" s="129">
        <v>0.0054</v>
      </c>
      <c r="T26" s="129">
        <v>0.0246</v>
      </c>
      <c r="U26" s="129">
        <v>0.0038</v>
      </c>
      <c r="V26" s="129">
        <v>0.0208</v>
      </c>
      <c r="W26" s="49" t="s">
        <v>41</v>
      </c>
      <c r="X26" s="49" t="s">
        <v>42</v>
      </c>
      <c r="Y26" s="153" t="s">
        <v>43</v>
      </c>
      <c r="Z26" s="153"/>
    </row>
    <row r="27" s="7" customFormat="1" ht="82" customHeight="1" spans="1:26">
      <c r="A27" s="39" t="s">
        <v>132</v>
      </c>
      <c r="B27" s="40"/>
      <c r="C27" s="39"/>
      <c r="D27" s="39"/>
      <c r="E27" s="39"/>
      <c r="F27" s="48"/>
      <c r="G27" s="54">
        <f>G28</f>
        <v>61.23</v>
      </c>
      <c r="H27" s="54">
        <f>SUM(H28)</f>
        <v>61.23</v>
      </c>
      <c r="I27" s="54">
        <f>I28</f>
        <v>0</v>
      </c>
      <c r="J27" s="54">
        <f>J28</f>
        <v>0</v>
      </c>
      <c r="K27" s="54">
        <f>K28</f>
        <v>61.23</v>
      </c>
      <c r="L27" s="48"/>
      <c r="M27" s="48"/>
      <c r="N27" s="48"/>
      <c r="O27" s="32"/>
      <c r="P27" s="32"/>
      <c r="Q27" s="84"/>
      <c r="R27" s="32"/>
      <c r="S27" s="32"/>
      <c r="T27" s="32"/>
      <c r="U27" s="32"/>
      <c r="V27" s="32"/>
      <c r="W27" s="32"/>
      <c r="X27" s="32"/>
      <c r="Y27" s="146"/>
      <c r="Z27" s="146"/>
    </row>
    <row r="28" s="7" customFormat="1" ht="161" customHeight="1" spans="1:26">
      <c r="A28" s="43">
        <v>1</v>
      </c>
      <c r="B28" s="33" t="s">
        <v>133</v>
      </c>
      <c r="C28" s="33" t="s">
        <v>134</v>
      </c>
      <c r="D28" s="33" t="s">
        <v>135</v>
      </c>
      <c r="E28" s="34" t="s">
        <v>136</v>
      </c>
      <c r="F28" s="62" t="s">
        <v>137</v>
      </c>
      <c r="G28" s="36">
        <f>I28+J28+K28</f>
        <v>61.23</v>
      </c>
      <c r="H28" s="36">
        <v>61.23</v>
      </c>
      <c r="I28" s="36"/>
      <c r="J28" s="36"/>
      <c r="K28" s="36">
        <v>61.23</v>
      </c>
      <c r="L28" s="48"/>
      <c r="M28" s="48"/>
      <c r="N28" s="48"/>
      <c r="O28" s="32"/>
      <c r="P28" s="33">
        <v>71</v>
      </c>
      <c r="Q28" s="120">
        <v>0.053</v>
      </c>
      <c r="R28" s="125">
        <v>0.053</v>
      </c>
      <c r="S28" s="125">
        <v>0</v>
      </c>
      <c r="T28" s="120">
        <v>0.053</v>
      </c>
      <c r="U28" s="125">
        <v>0.053</v>
      </c>
      <c r="V28" s="125">
        <v>0</v>
      </c>
      <c r="W28" s="33" t="s">
        <v>41</v>
      </c>
      <c r="X28" s="134" t="s">
        <v>138</v>
      </c>
      <c r="Y28" s="146" t="s">
        <v>43</v>
      </c>
      <c r="Z28" s="146" t="s">
        <v>43</v>
      </c>
    </row>
    <row r="29" s="2" customFormat="1" ht="91" customHeight="1" spans="1:26">
      <c r="A29" s="39" t="s">
        <v>139</v>
      </c>
      <c r="B29" s="40"/>
      <c r="C29" s="39"/>
      <c r="D29" s="39"/>
      <c r="E29" s="39"/>
      <c r="F29" s="41"/>
      <c r="G29" s="42">
        <f>G30+G31+G35</f>
        <v>920</v>
      </c>
      <c r="H29" s="42">
        <f>H30+H31+H35</f>
        <v>896</v>
      </c>
      <c r="I29" s="42" t="e">
        <f>I30+I31+I35</f>
        <v>#REF!</v>
      </c>
      <c r="J29" s="42" t="e">
        <f>J30+J31+J35</f>
        <v>#REF!</v>
      </c>
      <c r="K29" s="42" t="e">
        <f>K30+K31+K35</f>
        <v>#REF!</v>
      </c>
      <c r="L29" s="41"/>
      <c r="M29" s="98"/>
      <c r="N29" s="41"/>
      <c r="O29" s="87"/>
      <c r="P29" s="87"/>
      <c r="Q29" s="127"/>
      <c r="R29" s="127"/>
      <c r="S29" s="127"/>
      <c r="T29" s="127"/>
      <c r="U29" s="127"/>
      <c r="V29" s="127"/>
      <c r="W29" s="87"/>
      <c r="X29" s="87"/>
      <c r="Y29" s="87"/>
      <c r="Z29" s="87"/>
    </row>
    <row r="30" s="2" customFormat="1" ht="76" customHeight="1" spans="1:26">
      <c r="A30" s="39" t="s">
        <v>140</v>
      </c>
      <c r="B30" s="40"/>
      <c r="C30" s="39"/>
      <c r="D30" s="39"/>
      <c r="E30" s="39"/>
      <c r="F30" s="39"/>
      <c r="G30" s="42"/>
      <c r="H30" s="42"/>
      <c r="I30" s="42" t="e">
        <f>SUM(#REF!)</f>
        <v>#REF!</v>
      </c>
      <c r="J30" s="42" t="e">
        <f>SUM(#REF!)</f>
        <v>#REF!</v>
      </c>
      <c r="K30" s="42" t="e">
        <f>SUM(#REF!)</f>
        <v>#REF!</v>
      </c>
      <c r="L30" s="41"/>
      <c r="M30" s="98"/>
      <c r="N30" s="41"/>
      <c r="O30" s="87"/>
      <c r="P30" s="87"/>
      <c r="Q30" s="127"/>
      <c r="R30" s="127"/>
      <c r="S30" s="127"/>
      <c r="T30" s="127"/>
      <c r="U30" s="127"/>
      <c r="V30" s="127"/>
      <c r="W30" s="87"/>
      <c r="X30" s="87"/>
      <c r="Y30" s="87"/>
      <c r="Z30" s="87"/>
    </row>
    <row r="31" s="9" customFormat="1" ht="86" customHeight="1" spans="1:26">
      <c r="A31" s="39" t="s">
        <v>141</v>
      </c>
      <c r="B31" s="40"/>
      <c r="C31" s="39"/>
      <c r="D31" s="39"/>
      <c r="E31" s="39"/>
      <c r="F31" s="63"/>
      <c r="G31" s="42">
        <f>SUM(G32:G34)</f>
        <v>880</v>
      </c>
      <c r="H31" s="42">
        <f>SUM(H32:H34)</f>
        <v>856</v>
      </c>
      <c r="I31" s="42">
        <f>SUM(I32:I34)</f>
        <v>206</v>
      </c>
      <c r="J31" s="42">
        <f>SUM(J32:J34)</f>
        <v>0</v>
      </c>
      <c r="K31" s="42">
        <f>SUM(K32:K34)</f>
        <v>0</v>
      </c>
      <c r="L31" s="88"/>
      <c r="M31" s="88"/>
      <c r="N31" s="88"/>
      <c r="O31" s="88"/>
      <c r="P31" s="43"/>
      <c r="Q31" s="43"/>
      <c r="R31" s="43"/>
      <c r="S31" s="43"/>
      <c r="T31" s="43"/>
      <c r="U31" s="43"/>
      <c r="V31" s="43"/>
      <c r="W31" s="43"/>
      <c r="X31" s="43"/>
      <c r="Y31" s="146"/>
      <c r="Z31" s="146"/>
    </row>
    <row r="32" s="10" customFormat="1" ht="315" customHeight="1" spans="1:26">
      <c r="A32" s="43">
        <v>1</v>
      </c>
      <c r="B32" s="43" t="s">
        <v>142</v>
      </c>
      <c r="C32" s="43" t="s">
        <v>34</v>
      </c>
      <c r="D32" s="43" t="s">
        <v>113</v>
      </c>
      <c r="E32" s="43" t="s">
        <v>87</v>
      </c>
      <c r="F32" s="64" t="s">
        <v>143</v>
      </c>
      <c r="G32" s="65">
        <v>230</v>
      </c>
      <c r="H32" s="65">
        <v>206</v>
      </c>
      <c r="I32" s="46">
        <v>206</v>
      </c>
      <c r="J32" s="46"/>
      <c r="K32" s="46"/>
      <c r="L32" s="43"/>
      <c r="M32" s="35" t="s">
        <v>144</v>
      </c>
      <c r="N32" s="35" t="s">
        <v>145</v>
      </c>
      <c r="O32" s="103"/>
      <c r="P32" s="33">
        <v>1</v>
      </c>
      <c r="Q32" s="33">
        <f>R32+S32</f>
        <v>0.0042</v>
      </c>
      <c r="R32" s="33">
        <v>0.0015</v>
      </c>
      <c r="S32" s="33">
        <v>0.0027</v>
      </c>
      <c r="T32" s="33">
        <f>U32+V32</f>
        <v>0.0105</v>
      </c>
      <c r="U32" s="33">
        <v>0.0033</v>
      </c>
      <c r="V32" s="33">
        <v>0.0072</v>
      </c>
      <c r="W32" s="33" t="s">
        <v>41</v>
      </c>
      <c r="X32" s="43" t="s">
        <v>50</v>
      </c>
      <c r="Y32" s="146" t="s">
        <v>43</v>
      </c>
      <c r="Z32" s="146" t="s">
        <v>43</v>
      </c>
    </row>
    <row r="33" s="8" customFormat="1" ht="238" customHeight="1" spans="1:26">
      <c r="A33" s="49">
        <v>2</v>
      </c>
      <c r="B33" s="49" t="s">
        <v>146</v>
      </c>
      <c r="C33" s="49" t="s">
        <v>34</v>
      </c>
      <c r="D33" s="49" t="s">
        <v>35</v>
      </c>
      <c r="E33" s="66" t="s">
        <v>147</v>
      </c>
      <c r="F33" s="67" t="s">
        <v>148</v>
      </c>
      <c r="G33" s="51">
        <v>300</v>
      </c>
      <c r="H33" s="51">
        <v>300</v>
      </c>
      <c r="I33" s="51"/>
      <c r="J33" s="51"/>
      <c r="K33" s="51"/>
      <c r="L33" s="50"/>
      <c r="M33" s="50" t="s">
        <v>149</v>
      </c>
      <c r="N33" s="52" t="s">
        <v>150</v>
      </c>
      <c r="O33" s="49"/>
      <c r="P33" s="49">
        <v>1</v>
      </c>
      <c r="Q33" s="135">
        <v>0.003</v>
      </c>
      <c r="R33" s="130">
        <v>0.0005</v>
      </c>
      <c r="S33" s="130">
        <v>0.0025</v>
      </c>
      <c r="T33" s="130">
        <v>0.0098</v>
      </c>
      <c r="U33" s="130">
        <v>0.0012</v>
      </c>
      <c r="V33" s="130">
        <v>0.0086</v>
      </c>
      <c r="W33" s="49" t="s">
        <v>41</v>
      </c>
      <c r="X33" s="49" t="s">
        <v>125</v>
      </c>
      <c r="Y33" s="148" t="s">
        <v>43</v>
      </c>
      <c r="Z33" s="148"/>
    </row>
    <row r="34" s="11" customFormat="1" ht="230" customHeight="1" spans="1:41">
      <c r="A34" s="49">
        <v>3</v>
      </c>
      <c r="B34" s="49" t="s">
        <v>151</v>
      </c>
      <c r="C34" s="49" t="s">
        <v>34</v>
      </c>
      <c r="D34" s="49" t="s">
        <v>35</v>
      </c>
      <c r="E34" s="49" t="s">
        <v>152</v>
      </c>
      <c r="F34" s="50" t="s">
        <v>153</v>
      </c>
      <c r="G34" s="51">
        <v>350</v>
      </c>
      <c r="H34" s="51">
        <v>350</v>
      </c>
      <c r="I34" s="51"/>
      <c r="J34" s="51"/>
      <c r="K34" s="51"/>
      <c r="L34" s="50"/>
      <c r="M34" s="50" t="s">
        <v>154</v>
      </c>
      <c r="N34" s="50" t="s">
        <v>150</v>
      </c>
      <c r="O34" s="49"/>
      <c r="P34" s="49">
        <v>1</v>
      </c>
      <c r="Q34" s="135">
        <f>R34+S34</f>
        <v>0.004</v>
      </c>
      <c r="R34" s="130">
        <v>0.0006</v>
      </c>
      <c r="S34" s="130">
        <v>0.0034</v>
      </c>
      <c r="T34" s="130">
        <f>U34+V34</f>
        <v>0.0138</v>
      </c>
      <c r="U34" s="130">
        <v>0.0021</v>
      </c>
      <c r="V34" s="130">
        <v>0.0117</v>
      </c>
      <c r="W34" s="49" t="s">
        <v>41</v>
      </c>
      <c r="X34" s="49" t="s">
        <v>125</v>
      </c>
      <c r="Y34" s="148" t="s">
        <v>43</v>
      </c>
      <c r="Z34" s="148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</row>
    <row r="35" ht="78" customHeight="1" spans="1:26">
      <c r="A35" s="39" t="s">
        <v>155</v>
      </c>
      <c r="B35" s="40"/>
      <c r="C35" s="39"/>
      <c r="D35" s="39"/>
      <c r="E35" s="39"/>
      <c r="F35" s="68"/>
      <c r="G35" s="69">
        <f>SUM(G36)</f>
        <v>40</v>
      </c>
      <c r="H35" s="69">
        <f>SUM(H36)</f>
        <v>40</v>
      </c>
      <c r="I35" s="69">
        <f>SUM(I37)</f>
        <v>0</v>
      </c>
      <c r="J35" s="69">
        <f>SUM(J37)</f>
        <v>0</v>
      </c>
      <c r="K35" s="69">
        <f>SUM(K36)</f>
        <v>40</v>
      </c>
      <c r="L35" s="68"/>
      <c r="M35" s="68"/>
      <c r="N35" s="68"/>
      <c r="O35" s="68"/>
      <c r="P35" s="104"/>
      <c r="Q35" s="136"/>
      <c r="R35" s="137"/>
      <c r="S35" s="137"/>
      <c r="T35" s="137"/>
      <c r="U35" s="137"/>
      <c r="V35" s="137"/>
      <c r="W35" s="68"/>
      <c r="X35" s="68"/>
      <c r="Y35" s="68"/>
      <c r="Z35" s="68"/>
    </row>
    <row r="36" s="12" customFormat="1" ht="196" customHeight="1" spans="1:41">
      <c r="A36" s="70">
        <v>1</v>
      </c>
      <c r="B36" s="71" t="s">
        <v>156</v>
      </c>
      <c r="C36" s="71" t="s">
        <v>134</v>
      </c>
      <c r="D36" s="71" t="s">
        <v>157</v>
      </c>
      <c r="E36" s="71" t="s">
        <v>158</v>
      </c>
      <c r="F36" s="72" t="s">
        <v>159</v>
      </c>
      <c r="G36" s="73">
        <v>40</v>
      </c>
      <c r="H36" s="73">
        <v>40</v>
      </c>
      <c r="I36" s="105"/>
      <c r="J36" s="105"/>
      <c r="K36" s="106">
        <v>40</v>
      </c>
      <c r="L36" s="107"/>
      <c r="M36" s="72" t="s">
        <v>160</v>
      </c>
      <c r="N36" s="71" t="s">
        <v>161</v>
      </c>
      <c r="O36" s="107"/>
      <c r="P36" s="71">
        <v>76</v>
      </c>
      <c r="Q36" s="71">
        <v>1.28</v>
      </c>
      <c r="R36" s="71">
        <v>0.18</v>
      </c>
      <c r="S36" s="71">
        <v>1.1</v>
      </c>
      <c r="T36" s="71">
        <v>5.35</v>
      </c>
      <c r="U36" s="71">
        <v>0.35</v>
      </c>
      <c r="V36" s="71">
        <v>5</v>
      </c>
      <c r="W36" s="138" t="s">
        <v>162</v>
      </c>
      <c r="X36" s="138" t="s">
        <v>162</v>
      </c>
      <c r="Y36" s="155" t="s">
        <v>43</v>
      </c>
      <c r="Z36" s="155" t="s">
        <v>43</v>
      </c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</row>
    <row r="37" s="13" customFormat="1" ht="409" customHeight="1" spans="1:41">
      <c r="A37" s="74"/>
      <c r="B37" s="75"/>
      <c r="C37" s="75"/>
      <c r="D37" s="75"/>
      <c r="E37" s="75"/>
      <c r="F37" s="76"/>
      <c r="G37" s="77"/>
      <c r="H37" s="77"/>
      <c r="I37" s="108"/>
      <c r="J37" s="108"/>
      <c r="K37" s="109"/>
      <c r="L37" s="110"/>
      <c r="M37" s="76"/>
      <c r="N37" s="76"/>
      <c r="O37" s="110"/>
      <c r="P37" s="75"/>
      <c r="Q37" s="75"/>
      <c r="R37" s="75"/>
      <c r="S37" s="75"/>
      <c r="T37" s="75"/>
      <c r="U37" s="75"/>
      <c r="V37" s="75"/>
      <c r="W37" s="139"/>
      <c r="X37" s="139"/>
      <c r="Y37" s="156"/>
      <c r="Z37" s="156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</row>
    <row r="38" s="14" customFormat="1" ht="80" customHeight="1" spans="1:26">
      <c r="A38" s="78" t="s">
        <v>163</v>
      </c>
      <c r="B38" s="78"/>
      <c r="C38" s="78"/>
      <c r="D38" s="78"/>
      <c r="E38" s="78"/>
      <c r="F38" s="78"/>
      <c r="G38" s="79">
        <f>G43+G40+G41+G42+G44+G39</f>
        <v>359.12</v>
      </c>
      <c r="H38" s="79">
        <f>SUM(H39:H44)</f>
        <v>359.12</v>
      </c>
      <c r="I38" s="79">
        <f>I43+I40+I41+I42+I44+I39</f>
        <v>0</v>
      </c>
      <c r="J38" s="79">
        <f>J43+J40+J41+J42+J44+J39</f>
        <v>90</v>
      </c>
      <c r="K38" s="79">
        <f>K43+K40+K41+K42+K44+K39</f>
        <v>172.4</v>
      </c>
      <c r="L38" s="78"/>
      <c r="M38" s="111"/>
      <c r="N38" s="112"/>
      <c r="O38" s="113"/>
      <c r="P38" s="113"/>
      <c r="Q38" s="113"/>
      <c r="R38" s="113"/>
      <c r="S38" s="113"/>
      <c r="T38" s="113"/>
      <c r="U38" s="112"/>
      <c r="V38" s="140"/>
      <c r="W38" s="141"/>
      <c r="X38" s="33"/>
      <c r="Y38" s="111"/>
      <c r="Z38" s="111"/>
    </row>
    <row r="39" s="14" customFormat="1" ht="333" customHeight="1" spans="1:26">
      <c r="A39" s="80">
        <v>1</v>
      </c>
      <c r="B39" s="33" t="s">
        <v>164</v>
      </c>
      <c r="C39" s="33" t="s">
        <v>134</v>
      </c>
      <c r="D39" s="33" t="s">
        <v>135</v>
      </c>
      <c r="E39" s="33" t="s">
        <v>136</v>
      </c>
      <c r="F39" s="35" t="s">
        <v>165</v>
      </c>
      <c r="G39" s="81">
        <v>47</v>
      </c>
      <c r="H39" s="81">
        <v>47</v>
      </c>
      <c r="I39" s="81"/>
      <c r="J39" s="114">
        <v>47</v>
      </c>
      <c r="K39" s="115"/>
      <c r="L39" s="111"/>
      <c r="M39" s="35" t="s">
        <v>166</v>
      </c>
      <c r="N39" s="35" t="s">
        <v>167</v>
      </c>
      <c r="O39" s="116"/>
      <c r="P39" s="33">
        <v>71</v>
      </c>
      <c r="Q39" s="125">
        <f>R39</f>
        <v>0.02</v>
      </c>
      <c r="R39" s="125">
        <v>0.02</v>
      </c>
      <c r="S39" s="120"/>
      <c r="T39" s="120">
        <f>U39</f>
        <v>0.02</v>
      </c>
      <c r="U39" s="142">
        <v>0.02</v>
      </c>
      <c r="V39" s="120"/>
      <c r="W39" s="43" t="s">
        <v>41</v>
      </c>
      <c r="X39" s="43" t="s">
        <v>41</v>
      </c>
      <c r="Y39" s="146" t="s">
        <v>43</v>
      </c>
      <c r="Z39" s="146" t="s">
        <v>43</v>
      </c>
    </row>
    <row r="40" s="14" customFormat="1" ht="283" customHeight="1" spans="1:26">
      <c r="A40" s="80">
        <v>2</v>
      </c>
      <c r="B40" s="33" t="s">
        <v>168</v>
      </c>
      <c r="C40" s="33" t="s">
        <v>134</v>
      </c>
      <c r="D40" s="33" t="s">
        <v>135</v>
      </c>
      <c r="E40" s="34" t="s">
        <v>136</v>
      </c>
      <c r="F40" s="35" t="s">
        <v>169</v>
      </c>
      <c r="G40" s="81">
        <v>128.4</v>
      </c>
      <c r="H40" s="81">
        <v>128.4</v>
      </c>
      <c r="I40" s="81"/>
      <c r="J40" s="115"/>
      <c r="K40" s="114">
        <v>128.4</v>
      </c>
      <c r="L40" s="111"/>
      <c r="M40" s="35" t="s">
        <v>170</v>
      </c>
      <c r="N40" s="35" t="s">
        <v>171</v>
      </c>
      <c r="O40" s="33"/>
      <c r="P40" s="117">
        <v>71</v>
      </c>
      <c r="Q40" s="33">
        <v>0.0166</v>
      </c>
      <c r="R40" s="33">
        <v>0.0166</v>
      </c>
      <c r="S40" s="143"/>
      <c r="T40" s="143"/>
      <c r="U40" s="33">
        <v>0.0166</v>
      </c>
      <c r="V40" s="33"/>
      <c r="W40" s="33" t="s">
        <v>172</v>
      </c>
      <c r="X40" s="33" t="s">
        <v>172</v>
      </c>
      <c r="Y40" s="146" t="s">
        <v>43</v>
      </c>
      <c r="Z40" s="146" t="s">
        <v>43</v>
      </c>
    </row>
    <row r="41" s="14" customFormat="1" ht="230" customHeight="1" spans="1:26">
      <c r="A41" s="80">
        <v>3</v>
      </c>
      <c r="B41" s="33" t="s">
        <v>173</v>
      </c>
      <c r="C41" s="33" t="s">
        <v>134</v>
      </c>
      <c r="D41" s="33" t="s">
        <v>135</v>
      </c>
      <c r="E41" s="34" t="s">
        <v>136</v>
      </c>
      <c r="F41" s="35" t="s">
        <v>174</v>
      </c>
      <c r="G41" s="81">
        <v>66</v>
      </c>
      <c r="H41" s="81">
        <v>66</v>
      </c>
      <c r="I41" s="81"/>
      <c r="J41" s="114">
        <v>43</v>
      </c>
      <c r="K41" s="114">
        <v>23</v>
      </c>
      <c r="L41" s="111"/>
      <c r="M41" s="35" t="s">
        <v>175</v>
      </c>
      <c r="N41" s="35" t="s">
        <v>176</v>
      </c>
      <c r="O41" s="33"/>
      <c r="P41" s="33">
        <v>71</v>
      </c>
      <c r="Q41" s="125">
        <v>0.1</v>
      </c>
      <c r="R41" s="125">
        <v>0.1</v>
      </c>
      <c r="S41" s="125"/>
      <c r="T41" s="125"/>
      <c r="U41" s="125">
        <v>0.1</v>
      </c>
      <c r="V41" s="33"/>
      <c r="W41" s="33" t="s">
        <v>172</v>
      </c>
      <c r="X41" s="33" t="s">
        <v>172</v>
      </c>
      <c r="Y41" s="146" t="s">
        <v>43</v>
      </c>
      <c r="Z41" s="146" t="s">
        <v>43</v>
      </c>
    </row>
    <row r="42" s="14" customFormat="1" ht="228" customHeight="1" spans="1:26">
      <c r="A42" s="80">
        <v>4</v>
      </c>
      <c r="B42" s="33" t="s">
        <v>177</v>
      </c>
      <c r="C42" s="33" t="s">
        <v>134</v>
      </c>
      <c r="D42" s="33" t="s">
        <v>135</v>
      </c>
      <c r="E42" s="33" t="s">
        <v>178</v>
      </c>
      <c r="F42" s="35" t="s">
        <v>179</v>
      </c>
      <c r="G42" s="81">
        <v>21</v>
      </c>
      <c r="H42" s="81">
        <v>21</v>
      </c>
      <c r="I42" s="81"/>
      <c r="J42" s="115"/>
      <c r="K42" s="114">
        <v>21</v>
      </c>
      <c r="L42" s="111"/>
      <c r="M42" s="35" t="s">
        <v>180</v>
      </c>
      <c r="N42" s="35" t="s">
        <v>181</v>
      </c>
      <c r="O42" s="33"/>
      <c r="P42" s="33">
        <v>60</v>
      </c>
      <c r="Q42" s="125">
        <f>R42</f>
        <v>0.007</v>
      </c>
      <c r="R42" s="125">
        <v>0.007</v>
      </c>
      <c r="S42" s="125"/>
      <c r="T42" s="125">
        <f>U42</f>
        <v>0.007</v>
      </c>
      <c r="U42" s="120">
        <v>0.007</v>
      </c>
      <c r="V42" s="144"/>
      <c r="W42" s="33" t="s">
        <v>172</v>
      </c>
      <c r="X42" s="33" t="s">
        <v>172</v>
      </c>
      <c r="Y42" s="146" t="s">
        <v>43</v>
      </c>
      <c r="Z42" s="146" t="s">
        <v>43</v>
      </c>
    </row>
    <row r="43" s="14" customFormat="1" ht="380" customHeight="1" spans="1:26">
      <c r="A43" s="80">
        <v>5</v>
      </c>
      <c r="B43" s="33" t="s">
        <v>182</v>
      </c>
      <c r="C43" s="33" t="s">
        <v>134</v>
      </c>
      <c r="D43" s="33" t="s">
        <v>135</v>
      </c>
      <c r="E43" s="33" t="s">
        <v>183</v>
      </c>
      <c r="F43" s="82" t="s">
        <v>184</v>
      </c>
      <c r="G43" s="81">
        <v>45.6</v>
      </c>
      <c r="H43" s="81">
        <v>45.6</v>
      </c>
      <c r="I43" s="81"/>
      <c r="J43" s="114"/>
      <c r="K43" s="114"/>
      <c r="L43" s="111"/>
      <c r="M43" s="82" t="s">
        <v>185</v>
      </c>
      <c r="N43" s="82" t="s">
        <v>186</v>
      </c>
      <c r="O43" s="33"/>
      <c r="P43" s="33">
        <v>71</v>
      </c>
      <c r="Q43" s="33">
        <v>0.0076</v>
      </c>
      <c r="R43" s="33">
        <v>0.0009</v>
      </c>
      <c r="S43" s="33">
        <v>0.0067</v>
      </c>
      <c r="T43" s="33">
        <v>0.0076</v>
      </c>
      <c r="U43" s="33">
        <v>0.0009</v>
      </c>
      <c r="V43" s="33">
        <v>0.0067</v>
      </c>
      <c r="W43" s="33" t="s">
        <v>187</v>
      </c>
      <c r="X43" s="33" t="s">
        <v>187</v>
      </c>
      <c r="Y43" s="146" t="s">
        <v>43</v>
      </c>
      <c r="Z43" s="146"/>
    </row>
    <row r="44" s="14" customFormat="1" ht="264" customHeight="1" spans="1:26">
      <c r="A44" s="80">
        <v>6</v>
      </c>
      <c r="B44" s="33" t="s">
        <v>188</v>
      </c>
      <c r="C44" s="33" t="s">
        <v>134</v>
      </c>
      <c r="D44" s="33" t="s">
        <v>135</v>
      </c>
      <c r="E44" s="33" t="s">
        <v>183</v>
      </c>
      <c r="F44" s="35" t="s">
        <v>189</v>
      </c>
      <c r="G44" s="81">
        <v>51.12</v>
      </c>
      <c r="H44" s="81">
        <v>51.12</v>
      </c>
      <c r="I44" s="81"/>
      <c r="J44" s="115"/>
      <c r="K44" s="81"/>
      <c r="L44" s="111"/>
      <c r="M44" s="35" t="s">
        <v>190</v>
      </c>
      <c r="N44" s="35" t="s">
        <v>191</v>
      </c>
      <c r="O44" s="118"/>
      <c r="P44" s="33">
        <v>71</v>
      </c>
      <c r="Q44" s="33">
        <v>0.0071</v>
      </c>
      <c r="R44" s="33">
        <v>0.0014</v>
      </c>
      <c r="S44" s="33">
        <v>0.0057</v>
      </c>
      <c r="T44" s="33">
        <v>0.0071</v>
      </c>
      <c r="U44" s="33">
        <v>0.0014</v>
      </c>
      <c r="V44" s="33">
        <v>0.0057</v>
      </c>
      <c r="W44" s="33" t="s">
        <v>192</v>
      </c>
      <c r="X44" s="33" t="s">
        <v>192</v>
      </c>
      <c r="Y44" s="146" t="s">
        <v>43</v>
      </c>
      <c r="Z44" s="146"/>
    </row>
    <row r="45" s="15" customFormat="1" ht="84" customHeight="1" spans="1:38">
      <c r="A45" s="78" t="s">
        <v>193</v>
      </c>
      <c r="B45" s="78"/>
      <c r="C45" s="78"/>
      <c r="D45" s="78"/>
      <c r="E45" s="78"/>
      <c r="F45" s="78"/>
      <c r="G45" s="79">
        <f>I45+J45+K45</f>
        <v>57.13</v>
      </c>
      <c r="H45" s="79">
        <v>57.13</v>
      </c>
      <c r="I45" s="79">
        <v>11.31</v>
      </c>
      <c r="J45" s="112">
        <v>24.92</v>
      </c>
      <c r="K45" s="112">
        <v>20.9</v>
      </c>
      <c r="L45" s="119"/>
      <c r="M45" s="116"/>
      <c r="N45" s="80"/>
      <c r="O45" s="120"/>
      <c r="P45" s="120"/>
      <c r="Q45" s="120"/>
      <c r="R45" s="120"/>
      <c r="S45" s="120"/>
      <c r="T45" s="120"/>
      <c r="U45" s="80"/>
      <c r="V45" s="80"/>
      <c r="W45" s="145"/>
      <c r="X45" s="33"/>
      <c r="Y45" s="146" t="s">
        <v>43</v>
      </c>
      <c r="Z45" s="146" t="s">
        <v>43</v>
      </c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</row>
    <row r="46" ht="153" customHeight="1"/>
    <row r="47" ht="153" customHeight="1"/>
    <row r="48" ht="153" customHeight="1"/>
    <row r="49" ht="153" customHeight="1"/>
    <row r="50" ht="153" customHeight="1"/>
    <row r="51" ht="153" customHeight="1"/>
    <row r="52" ht="153" customHeight="1"/>
  </sheetData>
  <autoFilter xmlns:etc="http://www.wps.cn/officeDocument/2017/etCustomData" ref="A1:Z52" etc:filterBottomFollowUsedRange="0">
    <extLst/>
  </autoFilter>
  <mergeCells count="71">
    <mergeCell ref="A1:Z1"/>
    <mergeCell ref="M2:V2"/>
    <mergeCell ref="A7:E7"/>
    <mergeCell ref="A8:E8"/>
    <mergeCell ref="A9:E9"/>
    <mergeCell ref="A13:E13"/>
    <mergeCell ref="A21:E21"/>
    <mergeCell ref="A23:E23"/>
    <mergeCell ref="A25:E25"/>
    <mergeCell ref="A27:E27"/>
    <mergeCell ref="A29:E29"/>
    <mergeCell ref="A30:E30"/>
    <mergeCell ref="A31:E31"/>
    <mergeCell ref="A35:E35"/>
    <mergeCell ref="A38:F38"/>
    <mergeCell ref="A45:F45"/>
    <mergeCell ref="A2:A6"/>
    <mergeCell ref="A36:A37"/>
    <mergeCell ref="B2:B6"/>
    <mergeCell ref="B36:B37"/>
    <mergeCell ref="C2:C6"/>
    <mergeCell ref="C36:C37"/>
    <mergeCell ref="D2:D6"/>
    <mergeCell ref="D36:D37"/>
    <mergeCell ref="E2:E6"/>
    <mergeCell ref="E36:E37"/>
    <mergeCell ref="F2:F6"/>
    <mergeCell ref="F36:F37"/>
    <mergeCell ref="G2:G6"/>
    <mergeCell ref="G36:G37"/>
    <mergeCell ref="H2:H6"/>
    <mergeCell ref="H36:H37"/>
    <mergeCell ref="I2:I6"/>
    <mergeCell ref="I36:I37"/>
    <mergeCell ref="J2:J6"/>
    <mergeCell ref="J36:J37"/>
    <mergeCell ref="K2:K6"/>
    <mergeCell ref="K36:K37"/>
    <mergeCell ref="L2:L6"/>
    <mergeCell ref="L36:L37"/>
    <mergeCell ref="M3:M6"/>
    <mergeCell ref="M36:M37"/>
    <mergeCell ref="N3:N6"/>
    <mergeCell ref="N36:N37"/>
    <mergeCell ref="O5:O6"/>
    <mergeCell ref="O36:O37"/>
    <mergeCell ref="P5:P6"/>
    <mergeCell ref="P36:P37"/>
    <mergeCell ref="Q5:Q6"/>
    <mergeCell ref="Q36:Q37"/>
    <mergeCell ref="R5:R6"/>
    <mergeCell ref="R36:R37"/>
    <mergeCell ref="S5:S6"/>
    <mergeCell ref="S36:S37"/>
    <mergeCell ref="T5:T6"/>
    <mergeCell ref="T36:T37"/>
    <mergeCell ref="U5:U6"/>
    <mergeCell ref="U36:U37"/>
    <mergeCell ref="V5:V6"/>
    <mergeCell ref="V36:V37"/>
    <mergeCell ref="W2:W6"/>
    <mergeCell ref="W36:W37"/>
    <mergeCell ref="X2:X6"/>
    <mergeCell ref="X36:X37"/>
    <mergeCell ref="Y2:Y6"/>
    <mergeCell ref="Y36:Y37"/>
    <mergeCell ref="Z2:Z6"/>
    <mergeCell ref="Z36:Z37"/>
    <mergeCell ref="O3:P4"/>
    <mergeCell ref="Q3:S4"/>
    <mergeCell ref="T3:V4"/>
  </mergeCells>
  <printOptions horizontalCentered="1" verticalCentered="1"/>
  <pageMargins left="0.629861111111111" right="0.550694444444444" top="0.751388888888889" bottom="0.629861111111111" header="0.298611111111111" footer="0.298611111111111"/>
  <pageSetup paperSize="8" scale="33" orientation="landscape" horizontalDpi="600"/>
  <headerFooter/>
  <rowBreaks count="3" manualBreakCount="3">
    <brk id="25" max="25" man="1"/>
    <brk id="33" max="25" man="1"/>
    <brk id="40" max="25" man="1"/>
  </rowBreaks>
  <ignoredErrors>
    <ignoredError sqref="H38" formula="1" formulaRange="1"/>
    <ignoredError sqref="P19:V19 Q24:W24" numberStoredAsText="1"/>
    <ignoredError sqref="G13 I13:K13 H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单国锦</cp:lastModifiedBy>
  <dcterms:created xsi:type="dcterms:W3CDTF">2006-09-16T00:00:00Z</dcterms:created>
  <dcterms:modified xsi:type="dcterms:W3CDTF">2025-12-19T08:26:44Z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504FD07229E64BF2B229B047492D3FCD_13</vt:lpwstr>
  </property>
  <property fmtid="{D5CDD505-2E9C-101B-9397-08002B2CF9AE}" pid="3" name="KSOProductBuildVer">
    <vt:lpwstr>2052-12.1.0.20305</vt:lpwstr>
  </property>
</Properties>
</file>