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Sheet1!$A$1:$W$111</definedName>
    <definedName name="_xlnm.Print_Titles" localSheetId="0">Sheet1!$1:$6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<sst xmlns="http://schemas.openxmlformats.org/spreadsheetml/2006/main" count="882" uniqueCount="502">
  <si>
    <t>临泽县2025年度巩固拓展脱贫攻坚成果和乡村振兴项目库</t>
  </si>
  <si>
    <t>序号</t>
  </si>
  <si>
    <t>项目名称</t>
  </si>
  <si>
    <t>建设性质（新建或续建）</t>
  </si>
  <si>
    <t>建设起止年限</t>
  </si>
  <si>
    <t>建设地点（以乡镇为单位细化到村）</t>
  </si>
  <si>
    <t>建设内容与规模</t>
  </si>
  <si>
    <t>投资估算（万元）</t>
  </si>
  <si>
    <t>筹资方式（资金来源）衔接资金</t>
  </si>
  <si>
    <t>运营模式</t>
  </si>
  <si>
    <t>绩效目标</t>
  </si>
  <si>
    <t>项目
主管
单位</t>
  </si>
  <si>
    <t>项目
实施
单位</t>
  </si>
  <si>
    <t>入库时间</t>
  </si>
  <si>
    <t>备注</t>
  </si>
  <si>
    <t>项目效益情况</t>
  </si>
  <si>
    <t>利益联结机制
（联农带农机制）</t>
  </si>
  <si>
    <t>受益村数
（个）</t>
  </si>
  <si>
    <t>受益户数
（万户）</t>
  </si>
  <si>
    <t>受益人数
（万人）</t>
  </si>
  <si>
    <t>脱贫村</t>
  </si>
  <si>
    <t>其他村</t>
  </si>
  <si>
    <t>小计</t>
  </si>
  <si>
    <t>脱贫户（含监测对象）</t>
  </si>
  <si>
    <t>其他农户</t>
  </si>
  <si>
    <t>脱贫人口数（含监测对象）</t>
  </si>
  <si>
    <t>其他人口数</t>
  </si>
  <si>
    <t>项目合计（90个）</t>
  </si>
  <si>
    <t>一、农业产业发展类（67个）</t>
  </si>
  <si>
    <t>（一）村集体经济发展项目（15个）</t>
  </si>
  <si>
    <t>沙河镇西头号村集体经济发展项目</t>
  </si>
  <si>
    <t>新建</t>
  </si>
  <si>
    <t>2025年1月-12月</t>
  </si>
  <si>
    <t>沙河镇西头号村</t>
  </si>
  <si>
    <t>在西头号村流转土地400亩，平整土地，架设输水管网3.5公里，安装水肥一体设备1套，建设管理房1处，沉沙池1处，配套完善道路、电等基础设施。</t>
  </si>
  <si>
    <t>项目建成后，采取“村集体公司+基地”的模式运营，通过种植蔬菜等经济作物，增加村集体收入。同时也可以租金和管理费增加收益，带动农户增收致富。</t>
  </si>
  <si>
    <t>项目建成后，产权归属西头号村集体所有，通过实施项目可有效提升设施农业的生产性能和产品质量，对周边农户有较强的辐射带动能力，示范效应显著，带动集体经济发展。</t>
  </si>
  <si>
    <t>项目建设期间提供务工岗位，吸引闲置劳动力参加务工，项目建成后吸引附近群众投入设施农业生产，带动群众增收致富，增加村集体收入3万元。</t>
  </si>
  <si>
    <t>县农业
农村局</t>
  </si>
  <si>
    <t>沙河镇
政府</t>
  </si>
  <si>
    <t>沙河镇东寨村集体经济发展项目</t>
  </si>
  <si>
    <t>沙河镇东寨村</t>
  </si>
  <si>
    <t>在东寨村8社建设100亩林果采摘园，铺设渗水砖道路800平方米，安装路沿石700米，铺设植草砖广场1000平方米，安装成品公厕2座，配套10立方米化粪池2个，敷设污水管网150米，自来水管网170米，架设低压线路220米，铺垫产业道路1公里，栽植林果苗木150株，绿化苗木100株，配套基础设施。</t>
  </si>
  <si>
    <t>项目建成后，采取“村集体+企业+基地+农户”的模式运营，基础设施配套后，为发展农旅融合提供充足条件，奠基果园子基础，同时带动采摘观光产业发展，推动村集体产业发展，壮大村集体经济。</t>
  </si>
  <si>
    <t>项目建成后，产权归属东寨村所有，项目实施完善了道路等基础设施，进一步整合了村集体资源，改善了周边生态环境和群众生活环境，同时创建了地方特色采摘园，增加务工岗位，带动收益，产生的效益用于壮大村集体经济积累。</t>
  </si>
  <si>
    <t>项目建成后产生的效益，增加了村集体经济收入，壮大了村集体经济，同时为脱贫户提供工作岗位，增加脱贫户工资性收入3000元左右。</t>
  </si>
  <si>
    <t>自然资
源局</t>
  </si>
  <si>
    <t>新华镇新柳村胚胎移植和牛繁育基地建设项目</t>
  </si>
  <si>
    <t>2025年1-12月</t>
  </si>
  <si>
    <t>新华镇新柳村</t>
  </si>
  <si>
    <t>新建钢架草料棚2座1200平方米，青贮池1座300立方米，硬化地坪及道路700平方米，敷设供水管网 400米，埋设高低压线路300米，配套电力附属设施。</t>
  </si>
  <si>
    <t>项目建成后采取村集体“公司+基地+农户”的模式的运行。由村集体公司具体负责管理，增加村集体收入。</t>
  </si>
  <si>
    <t>项目建成后，产权归新柳村村集体所有，完善“胚胎移植+牛犊回收+扩群繁育”经济提升供应链，进一步扩大养殖规模，推动传统肉牛养殖产业转型升级。</t>
  </si>
  <si>
    <t>在项目建设过程中，可吸纳周边有务工意愿的群众就近务工，有效增加周围群众的工资性收入。</t>
  </si>
  <si>
    <t>新华镇
政府</t>
  </si>
  <si>
    <t>平川镇三一村农田灌溉基础设施建设项目</t>
  </si>
  <si>
    <t>平川镇三一村</t>
  </si>
  <si>
    <t>换填熟土20000方，架设Φ200主管2.2公里，Φ160支管1公里并配套检查井、阀门、出水栓等附属设施。</t>
  </si>
  <si>
    <t>项目资金用于换填熟土、主管和支管架设，建成产权归属三一村集体所有。</t>
  </si>
  <si>
    <t>项目建成后，产权归属三一村集体所有。项目实施后将有效改善村集体土地灌溉条件，为生产提供方便，同时可解决10多个劳动就业。</t>
  </si>
  <si>
    <t>项目实施过程中吸纳有劳动能力的4户脱贫户参与基础设施建设，人均增加收入1500元。</t>
  </si>
  <si>
    <t>平川镇
政府</t>
  </si>
  <si>
    <t>临泽县板桥镇板桥村珍禽养殖基地基础设施建设项目</t>
  </si>
  <si>
    <t>板桥镇
板桥村</t>
  </si>
  <si>
    <t>修建养殖大棚2座（长138米，宽50米），敷设供水管网500米，架设低压电路500米，改造圈舍4栋，铺垫砂石道路2公里，配套完善饲料仓储等其它附属设施。</t>
  </si>
  <si>
    <t>项目资金主要用于养殖场大棚、砂石道路、供水管网和电路建设。项目建成后，资产归属板桥村集体所有，村委会负责日常监督管护。</t>
  </si>
  <si>
    <t>项目建成后，产权归属板桥村集体所有，按照项目投资的5%进行效益分红。通过基础设施提升可实现珍禽养殖集约化、规模化管理，降低散养造成的生态环境污染，推进全镇庄园经济持续发展。</t>
  </si>
  <si>
    <t>项目实施过程中，可就近吸纳2名农户前来务工，提升群众工资性收入。项目完工后，能够扩大珍禽品种养殖规模，有效提升养殖效益，进一步盘活村集体经济发展活力。</t>
  </si>
  <si>
    <t>板桥
镇政府</t>
  </si>
  <si>
    <t>鸭暖镇暖泉村壮大村集体经济项目</t>
  </si>
  <si>
    <t>鸭暖镇暖泉村</t>
  </si>
  <si>
    <t>建设占地面积350㎡气调保鲜库1座。</t>
  </si>
  <si>
    <t>项目建成后，将采取“村集体公司+基地+农户”的模式运行，合作社通过固定分红与效益分红模式，每年向村集体分红，不断壮大村集体经济。</t>
  </si>
  <si>
    <t>项目建成后，产权归属暖泉村集体所有，通过村集体公司管理，合作社运营，实现无花果错峰延期上市销售，增加经济效益，助力特色产业发展，增加村集体收入，带动周边16户农户就近务工。</t>
  </si>
  <si>
    <t>项目建设过程中，将吸纳周边群众务工就业，增加务工群众收入。项目建成后，为群众提供稳定就业岗位，同时项目实施可以实现无花果冷藏延期上市，促进无花果产业发展。</t>
  </si>
  <si>
    <t>鸭暖镇
政府</t>
  </si>
  <si>
    <t>倪家营镇高庄村发展壮大村级集体经济项目</t>
  </si>
  <si>
    <t>倪家营镇高庄村</t>
  </si>
  <si>
    <t>修建高标准双面智能化日光温室1座，配套水肥一体化、物联网等智能化设备。</t>
  </si>
  <si>
    <t>该项目建成后，采取“合作社＋村集体+农户”循环发展模式，进行农资“购销+配送+跟踪服务”模式管理，不断壮大村集体收入。</t>
  </si>
  <si>
    <t>该项目实施后，可提高耕种作物科学种植水平，将“盲目施肥”转变成“测土配方施肥”。通过测土配方施肥减少化肥用量，促进农业节本增效，推广使用氧化地膜可以有效减少生态环境污染。</t>
  </si>
  <si>
    <t>就近吸收带动本村及周边闲散农户就近务工，实现群众增收4.9万元，促使农户的经营思路和经营方式发生转变，以村集体、农户、合作社共赢发展为目标，进一步带动周边及全镇农户前来购买农资，推进高效现代农业发展，实现群众持续增收致富，不断推动乡村振兴取得新进展。</t>
  </si>
  <si>
    <t>倪家营
镇政府</t>
  </si>
  <si>
    <t>倪家营镇汪家墩村发展壮大村级集体经济项目</t>
  </si>
  <si>
    <t>倪家营镇汪家墩村</t>
  </si>
  <si>
    <t>建设高标准智能化双面日光温室1座共4400平米，配套配备水肥一体化、物联网等智能化设备。</t>
  </si>
  <si>
    <t>该项目建成后，采取“公司＋村集体”发展模式，进行蔬菜“购销+配送+跟踪服务”模式管理，不断壮大村集体收入。</t>
  </si>
  <si>
    <t>该项目实施后，智能温室可精确控制灌溉量，通过滴灌、微喷灌等节水技术，减少水资源浪费，也能避免因过度灌溉导致的土壤养分流失和水土流失。而且温室内部相对封闭的环境能减少农药使用，降低对周边土壤、水体的农药污染。</t>
  </si>
  <si>
    <t>就近吸收带动本村及周边闲散农户就近务工，实现群众增收4.9万元，促使农户的经营思路和经营方式发生转变，以村集体、公司、农户共赢发展为目标，推进高效现代农业发展，实现群众持续增收致富，不断推动乡村全面振兴。</t>
  </si>
  <si>
    <t>沙河镇合强村曹家湖渔庄建设项目</t>
  </si>
  <si>
    <t>沙河镇合强村</t>
  </si>
  <si>
    <r>
      <rPr>
        <u/>
        <sz val="16"/>
        <rFont val="宋体"/>
        <charset val="134"/>
      </rPr>
      <t>对合强村西环路南侧，盘旋路以西村集体120亩鱼池提质增效，平整铺垫道路1公里，硬化鱼池边坡1处，铺设渗水砖3500平方米，新建200平方米的特色水产品、农特产品展销区，改建1000平方米的特色餐饮场所1处，配套建设水、电、排污等附属设施</t>
    </r>
    <r>
      <rPr>
        <sz val="16"/>
        <rFont val="宋体"/>
        <charset val="134"/>
      </rPr>
      <t>。</t>
    </r>
  </si>
  <si>
    <t>该项目建成后，采取村集体公司+合作社+农户的模式运营，提供就业岗位，吸引周边农户参与渔业养殖，村集体通过收取服务费、租金增加村集体收入。</t>
  </si>
  <si>
    <t>项目建成后，产权归属合强村集体。采取“村集体公司+合作社+农户”模式，将充分利用本村曹家湖区域闲置土地资源，盘活土地存量，拓宽产业渠道，带动集体经济发展。</t>
  </si>
  <si>
    <t>项目建设期间提供务工岗位，吸引闲置劳动力参加务工，项目建成后吸引附近群众投入渔业养殖，带动群众增收致富，增加村集体收入。</t>
  </si>
  <si>
    <t>沙河镇农业社会化服务体系建设项目</t>
  </si>
  <si>
    <t>沙河镇兰堡村、东寨村</t>
  </si>
  <si>
    <r>
      <rPr>
        <sz val="16"/>
        <rFont val="宋体"/>
        <charset val="134"/>
      </rPr>
      <t>1.拆除原村委会破损严重的老旧库房，</t>
    </r>
    <r>
      <rPr>
        <u/>
        <sz val="16"/>
        <rFont val="宋体"/>
        <charset val="134"/>
      </rPr>
      <t>新建钢架棚2000平方米，硬化地坪8000平方米，</t>
    </r>
    <r>
      <rPr>
        <sz val="16"/>
        <rFont val="宋体"/>
        <charset val="134"/>
      </rPr>
      <t>修建围墙1000米，大门1个，</t>
    </r>
    <r>
      <rPr>
        <u/>
        <sz val="16"/>
        <rFont val="宋体"/>
        <charset val="134"/>
      </rPr>
      <t>对大院内输电设施进行更新改造，</t>
    </r>
    <r>
      <rPr>
        <sz val="16"/>
        <rFont val="宋体"/>
        <charset val="134"/>
      </rPr>
      <t>周边设置绿化带，栽植树木100株、花卉1万株，架设路灯10盏，</t>
    </r>
    <r>
      <rPr>
        <u/>
        <sz val="16"/>
        <rFont val="宋体"/>
        <charset val="134"/>
      </rPr>
      <t>新建公共卫生间1处50平方米，配套完善附属设施。
2.对东寨小学对面4000平方米闲滩空地进行硬化，修建1000平方米库房1座，搭建彩钢大棚1000平方米，配套完善水电等附属设施。</t>
    </r>
  </si>
  <si>
    <t>项目建成后，采取“村集体公司+产业基地”的模式运营，由村集体公司管理，实现村集体闲置资源开发利用，不断壮大村集体经济。</t>
  </si>
  <si>
    <t>项目建成后，产权分别归属兰堡村、东寨村集体。通过村集体公司管理运营，拓展村集体产业，带动村集体结构调整。同时，带动周边农户前来务工，实现周边群众及村集体增收。</t>
  </si>
  <si>
    <t>项目建成后吸纳周围群众前来务工，按照不低于项目资金的7%为村集体进行保底分红，产生的效益30%作为村集体积累，70%用于村集体公益事业发展。预计从第二年开始，村集体经济收入年均增收1万元以上。</t>
  </si>
  <si>
    <t>新华镇宣威村香料生产加工车间建设项目</t>
  </si>
  <si>
    <t>新华镇宣威村</t>
  </si>
  <si>
    <r>
      <rPr>
        <u/>
        <sz val="16"/>
        <rFont val="宋体"/>
        <charset val="134"/>
      </rPr>
      <t>新建1000平方米香料加工车间厂1座，架设供水管网100米、电缆150米，</t>
    </r>
    <r>
      <rPr>
        <sz val="16"/>
        <rFont val="宋体"/>
        <charset val="134"/>
      </rPr>
      <t>购进香料加工设备2套。</t>
    </r>
  </si>
  <si>
    <t>项目衔接资金全部用于存储车间、水电配套及地坪硬化，项目建成后，形成宣威村固定资产，以租赁方式壮大村集体经济，同时带动周边群众调整产业结构。</t>
  </si>
  <si>
    <t>项目建成后，产权归属宣威村集体。项目实施可动员周边群众调整产业结构，在增加群众收益的同时增加村集体经济收入。</t>
  </si>
  <si>
    <t>在项目建设过程中，可吸纳周边脱贫群众6人务工，发动脱贫群众种植辣椒，增加脱贫户工资性收入和种植业收入2000元以上。</t>
  </si>
  <si>
    <t>新华镇向前村乡村食坊建设项目</t>
  </si>
  <si>
    <t>新华镇向前村</t>
  </si>
  <si>
    <r>
      <rPr>
        <sz val="16"/>
        <rFont val="宋体"/>
        <charset val="134"/>
      </rPr>
      <t>平整场地4500平方米，</t>
    </r>
    <r>
      <rPr>
        <u/>
        <sz val="16"/>
        <rFont val="宋体"/>
        <charset val="134"/>
      </rPr>
      <t>新建300平方米加工车间1座，筛选包装车间1座300平方米，建设农产品库房1处600平方米，硬化晾晒场、地坪3200平方米，架设200KV变压器1台，安装配电箱2个，埋设高低压线路400米，敷设供水管网800米，配套完善附属设施。</t>
    </r>
    <r>
      <rPr>
        <sz val="16"/>
        <rFont val="宋体"/>
        <charset val="134"/>
      </rPr>
      <t>购置杂粮清洗加工设备、筛选机，缝包机等设备4台。</t>
    </r>
  </si>
  <si>
    <t>项目建成后将由村集体公司进行运营，通过粮食加工、场地租赁等方式增加村集体收入，带动周边群众调整产业结构，不断壮大村级集体经济。</t>
  </si>
  <si>
    <t>项目建成后，产权归属向前村集体。采取“合作社+基地+农户”的模式，调动周边群众提升种植积极性，产生的效益用于村集体分红。</t>
  </si>
  <si>
    <t>项目建成后，可在种植、生产、加工、销售等各环节为脱贫户提供务工岗位，带动吸纳5名脱贫群众务工，增加工资性收入2000元以上。</t>
  </si>
  <si>
    <t>蓼泉镇蓼泉村村集体经济发展壮大项目</t>
  </si>
  <si>
    <t>蓼泉镇蓼泉村</t>
  </si>
  <si>
    <r>
      <rPr>
        <u/>
        <sz val="16"/>
        <rFont val="宋体"/>
        <charset val="134"/>
      </rPr>
      <t>在蓼泉村新建500㎡仓储库1座，</t>
    </r>
    <r>
      <rPr>
        <sz val="16"/>
        <rFont val="宋体"/>
        <charset val="134"/>
      </rPr>
      <t>配套完善水、电、暖气、污水等设施。</t>
    </r>
  </si>
  <si>
    <t>项目建成后，产权归属蓼泉村集体。项目实施将有助于村集体经济发展壮大，同时方便周边农户生活，群众的幸福感、满意度将逐步提升。</t>
  </si>
  <si>
    <t>项目完成后，村集体与企业联合经营，增加集体收入，同时吸纳4名群众到农资超市上班，增加群众工资性收入。</t>
  </si>
  <si>
    <t>蓼泉镇
政府</t>
  </si>
  <si>
    <t>14</t>
  </si>
  <si>
    <t>蓼泉镇上庄村醋厂建设项目</t>
  </si>
  <si>
    <t>蓼泉镇上庄村</t>
  </si>
  <si>
    <t>硬化地坪5679平方米，新建生产车间1185平方米，配套建设粮库540平方米，安装电力设施1套，架设高低压线路300米，新建车棚125平方米，架设供水管网300米，硬化道路6000平方米。</t>
  </si>
  <si>
    <t>采取“村集体公司+专业大户”运营模式，村集体公司负责硬化、厂房等设施建设，建成后委托专业大户经营管护，每年向村内农户分红10万元，增加村民分红收入。</t>
  </si>
  <si>
    <t>项目建成后，产权归属上庄村集体。可有效增加村集体和村民收入，扩大醋厂影响力。</t>
  </si>
  <si>
    <t>项目施工及生产过程中，可组织群众就近打工，增加周边群众工资性收入。</t>
  </si>
  <si>
    <t>15</t>
  </si>
  <si>
    <t>蓼泉镇肉苁蓉精深加工建设项目</t>
  </si>
  <si>
    <t>蓼泉镇双泉村</t>
  </si>
  <si>
    <r>
      <rPr>
        <u/>
        <sz val="16"/>
        <rFont val="宋体"/>
        <charset val="134"/>
      </rPr>
      <t>新建肉苁蓉精深加工厂1处，建设硬化地坪2000平方米，库房500平方米，初加工及生产车间1700平方米，铺设供水管网300米，架设200KV变压器1台，高低压线路200米，</t>
    </r>
    <r>
      <rPr>
        <sz val="16"/>
        <rFont val="宋体"/>
        <charset val="134"/>
      </rPr>
      <t>设备房200平方米。</t>
    </r>
  </si>
  <si>
    <t>项目建成后，由临泽县沙枣生态农林科技有限公司自主开展经营，按照投入资金5%的比例向村集体分红，进一步发展壮大村集体经济。</t>
  </si>
  <si>
    <t>项目建成后，产权归属双泉村集体。可以向全镇周边农户提供岗位，有力推进产业结构调整，带动村级特色产业发展。</t>
  </si>
  <si>
    <t>项目实施后，可吸纳周边脱贫户就近务工，增加劳务收入。</t>
  </si>
  <si>
    <t>（二）蔬菜产业项目（10个）</t>
  </si>
  <si>
    <t>新华镇明泉村戈壁农业示范园建设项目（三期）</t>
  </si>
  <si>
    <t>新华镇明泉村</t>
  </si>
  <si>
    <r>
      <rPr>
        <sz val="16"/>
        <rFont val="宋体"/>
        <charset val="134"/>
      </rPr>
      <t>平整土地580亩，修建占地400亩的高标准保温连体大拱棚20座，</t>
    </r>
    <r>
      <rPr>
        <u/>
        <sz val="16"/>
        <rFont val="宋体"/>
        <charset val="134"/>
      </rPr>
      <t>建设1万立方米蓄水池1座，安装首部系统3套，45KW离心泵3台，敷设管道5公里，安装315KV变压器1台，架设高低压线路1500米，新建占地2500平方米的分拣建工车间1座，硬化地坪2500平方米，安装冷链设备4套及附属设施，硬化道路3000米，</t>
    </r>
    <r>
      <rPr>
        <sz val="16"/>
        <rFont val="宋体"/>
        <charset val="134"/>
      </rPr>
      <t>修建1000平方米管理房，购置叉车3台，铲车1台。</t>
    </r>
  </si>
  <si>
    <t>项目衔接资金全部用于蓄水池、分拣加工车间建设、双面日光温室、连体日光温室修建、水电配套及地坪硬化，项目建成后，形成明泉村固定资产，以租赁方式壮大村集体经济，同时带动周边群众调整产业结构。</t>
  </si>
  <si>
    <t>项目建成后，产权归属明泉村集体。项目实施可动员周边群众调整产业结构，在增加群众收益的同时增加村集体经济收入。</t>
  </si>
  <si>
    <t>平川镇五里墩村蔬菜基地基础设施建设项目</t>
  </si>
  <si>
    <t>平川镇五里墩村</t>
  </si>
  <si>
    <r>
      <rPr>
        <u/>
        <sz val="16"/>
        <rFont val="宋体"/>
        <charset val="134"/>
      </rPr>
      <t>硬化产业园区道路1440平方米，对五里墩村15座双面拱棚进行维修、更换卷膜管、卷膜杆、压膜槽、压膜绳等设施改造，</t>
    </r>
    <r>
      <rPr>
        <sz val="16"/>
        <rFont val="宋体"/>
        <charset val="134"/>
      </rPr>
      <t>更换棚膜。</t>
    </r>
  </si>
  <si>
    <t>衔接资金用于道路、拱棚维修、更换卷膜管、卷膜杆、压膜槽、压膜绳等设施改造，自筹资金用于薄膜更换。衔接资金形成的资产归村集体所有。</t>
  </si>
  <si>
    <t>项目建成后，产权归属五里墩村集体。通过项目实施，可有效提升设施农业小区的生产性能和产品质量，对周边农户有较强的辐射带动能力，示范效应显著。</t>
  </si>
  <si>
    <t>项目实施后能有效破解设施农业生产面临的设施老旧等问题，提升设施农业种植效益，可吸纳周边脱贫户就近务工，增加劳务收入。</t>
  </si>
  <si>
    <t>平川镇三二村育苗中心建设项目（二期）</t>
  </si>
  <si>
    <t>续建</t>
  </si>
  <si>
    <t>平川镇三二村</t>
  </si>
  <si>
    <r>
      <rPr>
        <u/>
        <sz val="16"/>
        <rFont val="宋体"/>
        <charset val="134"/>
      </rPr>
      <t>修建育苗中心12600平方米、硬化道路7200平方米，敷设供水管网3.4公里，供电线路4.6公里，</t>
    </r>
    <r>
      <rPr>
        <sz val="16"/>
        <rFont val="宋体"/>
        <charset val="134"/>
      </rPr>
      <t>购置蔬菜智能化播种机两台。</t>
    </r>
  </si>
  <si>
    <t>项目资金用于育苗中心、道路硬化、供水管网供电线路的建设，建成产权归属三二村集体所有。</t>
  </si>
  <si>
    <t>项目建成后，产权归属三二村集体。项目实施后将有效改善产业园区基础设施条件，为生产提供方便，同时可解决70多个劳动就业。</t>
  </si>
  <si>
    <t>项目实施过程中吸纳有劳动能力的4户脱贫户参与基础设施建设，人均增加收入1500元，同时可吸纳周边70户农户到园区从事生产，增加收入。</t>
  </si>
  <si>
    <t>鸭暖镇张湾村现代设施农业新品种育苗基地建设项目
（续建）</t>
  </si>
  <si>
    <t>鸭暖镇张湾村</t>
  </si>
  <si>
    <t>新建9450平方米双面保温拱棚6座，3000平方米日光温室2座、配套供水管道1.5公里，铺垫道路0.5公里，敷设电力线路0.5公里，配套穴盘育苗机、育苗床、自动喷淋灌溉系统等设备。</t>
  </si>
  <si>
    <t>项目建成后，将采取“村集体公司+基地”的模式运行，通过大棚育苗、种植增加收入，不断壮大村集体经济。</t>
  </si>
  <si>
    <t>项目建成后，产权归属张湾村集体。通过村集体公司管理运营，开展育苗增加村集体收入，带动周边20户农户就近务工。预计每年可为村集体增加收入20万元以上。</t>
  </si>
  <si>
    <t>项目实施过程中，为周边群众提供务工岗位，项目建成后提供稳定的就业岗位，增加农户工资性收益，村集体收益部分资金用于向脱贫户分红。</t>
  </si>
  <si>
    <t>新华镇大寨村高原夏菜产供销基地建设项目</t>
  </si>
  <si>
    <t>新华镇大寨村</t>
  </si>
  <si>
    <r>
      <rPr>
        <sz val="16"/>
        <rFont val="宋体"/>
        <charset val="134"/>
      </rPr>
      <t>在大寨村建设连片2000亩高原夏菜基地，</t>
    </r>
    <r>
      <rPr>
        <u/>
        <sz val="16"/>
        <rFont val="宋体"/>
        <charset val="134"/>
      </rPr>
      <t>新建1500吨冷库1座，安装冷链设备4套，分拣加工车间1座1000平方米，硬化地坪2600平米，架设200KV变压器1台，埋设高低压线路500米，敷设供水管网350米，</t>
    </r>
    <r>
      <rPr>
        <sz val="16"/>
        <rFont val="宋体"/>
        <charset val="134"/>
      </rPr>
      <t>购置叉车2台，搬运车3台。修建大门1座，围栏200米、安装地磅1台。</t>
    </r>
  </si>
  <si>
    <t>项目建成后，采取“村集体公司+龙头企业+基地”的运营模式，通过租赁冷链设施，壮大村集体经济。</t>
  </si>
  <si>
    <t>项目建成后，产权归属大寨村集体。项目实施，可实现产供销加储一体化产业链，同时带动全镇设施农业提质增效，增加群众收益的同时增加村集体经济收入。</t>
  </si>
  <si>
    <t>在项目建设过程中可吸纳周边脱贫户就近务工，增加劳务收入。可吸纳周边脱贫群众10人务工，增加脱贫户工资性收入1000元以上。</t>
  </si>
  <si>
    <t>沙河镇化音村高标准设施农业示范点建设项目</t>
  </si>
  <si>
    <t>沙河镇化音村</t>
  </si>
  <si>
    <r>
      <rPr>
        <u/>
        <sz val="16"/>
        <rFont val="方正书宋_GBK"/>
        <charset val="0"/>
      </rPr>
      <t>在化音村建设1100亩的蔬菜基地，新建占地40亩双面保温大棚16座，建设农资储备库房350平方米，配套建设水、电、路</t>
    </r>
    <r>
      <rPr>
        <u/>
        <sz val="16"/>
        <rFont val="宋体"/>
        <charset val="0"/>
      </rPr>
      <t>等附属设施。</t>
    </r>
  </si>
  <si>
    <t>项目建成后，采取“村集体公司+基地”的模式运营，通过种植蔬菜等经济作物，增加村集体收入。同时也可出租保温钢架大棚，以租金和管理费增加收益，带动农户增收致富。</t>
  </si>
  <si>
    <t>项目建成后，产权归属化音村集体。通过实施项目可有效提升设施农业的生产性能和产品质量，对周边农户有较强的辐射带动能力，示范效应显著，带动集体经济发展。</t>
  </si>
  <si>
    <t>沙河镇兴科现代农业设施提升项目</t>
  </si>
  <si>
    <t>改建</t>
  </si>
  <si>
    <t>沙河镇新民村</t>
  </si>
  <si>
    <r>
      <rPr>
        <u/>
        <sz val="16"/>
        <rFont val="宋体"/>
        <charset val="134"/>
      </rPr>
      <t>对兴科荒漠园54座老旧日光温室进行改造，更换钢骨架，加固后墙、山墙，维修后屋面，安装电动卷帘机54套，配套完善蓄水池、滴灌设施，电力设备、输水管网等基础设施，</t>
    </r>
    <r>
      <rPr>
        <sz val="16"/>
        <rFont val="宋体"/>
        <charset val="134"/>
      </rPr>
      <t>更新保温棉帘、棚膜等设施；沿产业路打造特色葡萄采摘棚，</t>
    </r>
    <r>
      <rPr>
        <u/>
        <sz val="16"/>
        <rFont val="宋体"/>
        <charset val="134"/>
      </rPr>
      <t>铺设渗水砖900平方米；改造育苗中心棚体及设施设备，</t>
    </r>
    <r>
      <rPr>
        <sz val="16"/>
        <rFont val="宋体"/>
        <charset val="134"/>
      </rPr>
      <t>建设观光采摘区，</t>
    </r>
    <r>
      <rPr>
        <u/>
        <sz val="16"/>
        <rFont val="宋体"/>
        <charset val="134"/>
      </rPr>
      <t>配套完善基础设施。</t>
    </r>
  </si>
  <si>
    <t>项目建成后，采取“企业+合作社+基地+农户”的模式运营，基础设施配套后，为发展葡萄产业提供充足条件，奠基果园子基础，带动采摘观光产业发展，丰富村集体产业种类，推动村集体产业发展，壮大村集体经济。</t>
  </si>
  <si>
    <t>项目建成后，产权归属新民村。通过项目实施，可有效提升改善葡萄基地基础设施条件，带动特色产业发展，可解决新民村就近闲置劳动力就业。</t>
  </si>
  <si>
    <t>项目建设将吸纳周边群众务工就业，增加务工群众收入。项目建成后，为群众提供稳定就业岗位，同时项目实施促进葡萄产业优化升级，带动发展，企业按照每年不低于衔接资金7%的标准为新民村村集体进行保底分红。</t>
  </si>
  <si>
    <t>倪家营镇黄家湾村半地下式日光温室基地基础设施建设项目</t>
  </si>
  <si>
    <t>2025年3月-12月</t>
  </si>
  <si>
    <t>倪家营镇黄家湾村</t>
  </si>
  <si>
    <r>
      <rPr>
        <u/>
        <sz val="16"/>
        <rFont val="宋体"/>
        <charset val="134"/>
      </rPr>
      <t>修建半地下式智能日光温室6座，硬化地坪2000平方米，修建蓄水池3500立方米，架设400KV变压器1台，架设高压线路300米，低压地埋线500米，架设配套配电箱1个，</t>
    </r>
    <r>
      <rPr>
        <sz val="16"/>
        <rFont val="宋体"/>
        <charset val="134"/>
      </rPr>
      <t>修建引水U型渠300米，配套配备水肥一体化、物联网等智能化设备，换填棚内种植土12000立方米。</t>
    </r>
  </si>
  <si>
    <t>项目建成后，以“科研机构+企业+村集体+农户”的模式，通过招商引资吸纳科研院所运营，可以有效吸引企业及大户参与，吸纳周边农户参与种植，发展以冬瓜为主的设施蔬菜，实现村集体拓收，群众增收。</t>
  </si>
  <si>
    <t>项目建成后，产权归属黄家湾村集体。通过与河南省开封市农林科学研究院西瓜研究所合作，带动周边农户种植新品种西瓜，为农户提供技术指导，降低农户种植风险，增加农户收入，预计为村集体增收约30万元。</t>
  </si>
  <si>
    <t>项目实施过程中，可为周边群众提供务工岗位，增加务工群众收入。建成后吸纳周边低收入人口就近务工，同时，项目基础设施配套健全后，有力的保障了项目运营的稳定性，为项目可持续发展奠定了基础。</t>
  </si>
  <si>
    <t>县农业农村局</t>
  </si>
  <si>
    <t>倪家营镇汪家墩村智能温室种植基地基础设施建设项目</t>
  </si>
  <si>
    <r>
      <rPr>
        <sz val="16"/>
        <rFont val="宋体"/>
        <charset val="134"/>
      </rPr>
      <t>拆除废弃大拱棚30座，</t>
    </r>
    <r>
      <rPr>
        <u/>
        <sz val="16"/>
        <rFont val="宋体"/>
        <charset val="134"/>
      </rPr>
      <t>修建双面智能温室6座，架设供水管网500米，高低压线路500米，硬化道路600米，</t>
    </r>
    <r>
      <rPr>
        <sz val="16"/>
        <rFont val="宋体"/>
        <charset val="134"/>
      </rPr>
      <t>配套水肥一体化、物联网等智能化设备，换填棚内种植土10000立方米。</t>
    </r>
  </si>
  <si>
    <t>项目建成后，将采取“村集体公司+企业+农户”的模式，由村集体公司负责租赁运营，吸纳周边农户参与种植，发展以冬瓜为主的设施蔬菜，实现村集体拓收，群众增收。</t>
  </si>
  <si>
    <t>项目建成后，产权归属汪家墩村集体。通过试验筛选出适宜种子种植茄子、辣椒、西红柿等抗病新品种，并推广种植。</t>
  </si>
  <si>
    <t>项目实施过程中可吸纳汪家墩、高庄、倪家营等周边低收入人口就近务工，户均增收2000元以上。同时，为周边农户提供育苗服务，降低农户生产经营成本。</t>
  </si>
  <si>
    <t>鸭暖镇古寨村现代设施农业基地建设项目</t>
  </si>
  <si>
    <t>鸭暖镇古寨村</t>
  </si>
  <si>
    <r>
      <rPr>
        <u/>
        <sz val="16"/>
        <rFont val="宋体"/>
        <charset val="134"/>
      </rPr>
      <t>新建14400平方米日光温室16座（75m*12m），地埋供电线路500米，铺垫道路350米，</t>
    </r>
    <r>
      <rPr>
        <sz val="16"/>
        <rFont val="宋体"/>
        <charset val="134"/>
      </rPr>
      <t>配套蔬菜育苗滴灌喷灌设施设备。</t>
    </r>
  </si>
  <si>
    <t>项目建成后，产权归属古寨村集体。通过村集体公司管理运营，开展育苗增加村集体收入，带动周边20户农户就近务工。预计每年可为村集体增加收入10万元以上。</t>
  </si>
  <si>
    <t>（三）优势特色产业项目（5个）</t>
  </si>
  <si>
    <t>沙河镇兰堡村路衍经济市场建设项目</t>
  </si>
  <si>
    <t>沙河镇兰堡村</t>
  </si>
  <si>
    <r>
      <rPr>
        <sz val="16"/>
        <rFont val="宋体"/>
        <charset val="134"/>
      </rPr>
      <t>规范原国道312线兰堡拐弯处红枣售卖摊点，建设占地3亩的农产品销售市场1处，采伐枯死树木100棵，拆除土坯管理房4间，</t>
    </r>
    <r>
      <rPr>
        <u/>
        <sz val="16"/>
        <rFont val="宋体"/>
        <charset val="134"/>
      </rPr>
      <t>硬化地坪950平方米，新建农产品销售亭13座，建设10平方米的仓储用房13间，衬砌暗管渠道120米，</t>
    </r>
    <r>
      <rPr>
        <sz val="16"/>
        <rFont val="宋体"/>
        <charset val="134"/>
      </rPr>
      <t>架设路灯6盏，</t>
    </r>
    <r>
      <rPr>
        <u/>
        <sz val="16"/>
        <rFont val="宋体"/>
        <charset val="134"/>
      </rPr>
      <t>配套完善水、电等附属设施。</t>
    </r>
  </si>
  <si>
    <t>项目建成后，采取“村集体公司+市场+农户”的模式运营，由村集体公司牵头，开展红枣销售，实现劳务输转，持续壮大村集体收入。</t>
  </si>
  <si>
    <t>项目建成后，产权归属兰堡村集体。通过村集体公司管理运营，为村集体带来稳定的收益，同时项目建成后为本村居民提供新的务工渠道，带动农户增收致富。</t>
  </si>
  <si>
    <t>项目建成后吸纳周围群众前来务工，产生的效益30%作为村集体积累，70%用于村集体公益事业发展。预计从第二年开始，村集体经济收入年均增收1万元以上。</t>
  </si>
  <si>
    <t>沙河镇沙河村辣椒加工交易建设项目</t>
  </si>
  <si>
    <t>沙河镇沙河村</t>
  </si>
  <si>
    <r>
      <rPr>
        <sz val="16"/>
        <rFont val="宋体"/>
        <charset val="134"/>
      </rPr>
      <t>利用沙河村十一社（原共和空心砖厂）6亩闲置空地建设辣椒初加工及交易场所一处，拆除原破损房屋，</t>
    </r>
    <r>
      <rPr>
        <u/>
        <sz val="16"/>
        <rFont val="宋体"/>
        <charset val="134"/>
      </rPr>
      <t>硬化场地3750平方米，新建150平方米库房8间，修建管理用房100平方米，</t>
    </r>
    <r>
      <rPr>
        <sz val="16"/>
        <rFont val="宋体"/>
        <charset val="134"/>
      </rPr>
      <t>围墙150米，大门1个，安装地磅1台，</t>
    </r>
    <r>
      <rPr>
        <u/>
        <sz val="16"/>
        <rFont val="宋体"/>
        <charset val="134"/>
      </rPr>
      <t>配套建设水、电等附属设施。</t>
    </r>
  </si>
  <si>
    <t>项目建成后，采取“村集体公司+基地+农户”的模式运营，由村集体公司管理运营，或将库房、晾晒棚等场地进行出租，通过出租实现收益，不断壮大村集体经济。</t>
  </si>
  <si>
    <t>项目建成后，产权归属沙河村集体。通过村集体公司管理运营，为村集体带来稳定的收益，同时项目建成后为本村居民提供新的务工渠道，增加公益性岗位，带动农户增收致富。</t>
  </si>
  <si>
    <t>平川镇辣椒加工生产线建设项目</t>
  </si>
  <si>
    <t>平川村</t>
  </si>
  <si>
    <t>2025年3月-2025年12月</t>
  </si>
  <si>
    <t>硬化产地6500平方米，修建加工车间750平方米，架设供水管网200米，450KV变压器1台，电缆200米，购置色选机2台、精选机2台、去把机3台、空压机2台、输送带2条，去籽机1台、装载机2台。</t>
  </si>
  <si>
    <t>衔接资金用于硬化场地、加工车间、供水管网、变压器架设、电缆架设、设备购置，形成的资产归村集体所有。</t>
  </si>
  <si>
    <t>项目建成后，形成固定资产归属村集体所有，通过转租的方式，将固定资产转租经营主体经营，村集体获得租金。实现经营主体和村集体双赢。</t>
  </si>
  <si>
    <t>项目实施后，能有效壮大村集体经济，实施过程中可吸纳周边脱贫户就近务工，增加劳务收入。</t>
  </si>
  <si>
    <t>临泽小枣产业联盟建设项目</t>
  </si>
  <si>
    <t>沙河镇西寨村</t>
  </si>
  <si>
    <r>
      <rPr>
        <u/>
        <sz val="16"/>
        <rFont val="宋体"/>
        <charset val="134"/>
      </rPr>
      <t>在西寨村新建小枣产品研发车间900平方米,改造业务用房350平方米，新建红枣存储库房300平方米，钢架大棚200平方米，硬化地坪3000平方米，铺设排污管网200米，新建卫生厕所50平方米，</t>
    </r>
    <r>
      <rPr>
        <sz val="16"/>
        <rFont val="宋体"/>
        <charset val="134"/>
      </rPr>
      <t>新建枣农耕文化体验园1处，栽植枣林80株，配套完善水、电、供暖、绿化等附属设施。</t>
    </r>
    <r>
      <rPr>
        <u/>
        <sz val="16"/>
        <rFont val="宋体"/>
        <charset val="134"/>
      </rPr>
      <t>在枣乡路以南西寨4社11亩红枣园内平整道路500米，乘砌50U型渠200米，铺设渗水砖步道800米，安装座椅15套，</t>
    </r>
    <r>
      <rPr>
        <sz val="16"/>
        <rFont val="宋体"/>
        <charset val="134"/>
      </rPr>
      <t>搭建20平方米简易木屋4座，平整枣园内耕地。</t>
    </r>
  </si>
  <si>
    <t>项目建成后由村集体公司进行运营，通过红枣加工、交易等方式增加村集体收入，带动周边群众调整产业结构，不断壮大村集体经济。</t>
  </si>
  <si>
    <t>项目建成后，产权归属西寨村集体。采取“合作社+基地+农户”的模式，打造红枣基地，调动周边群众提升林果业积极性，产生的效益用于村集体分红。</t>
  </si>
  <si>
    <t>项目建成后，可在种植、生产、加工、销售等各环节为脱贫户提供务工岗位，带动吸纳5名脱贫群众务工，增加工资性收入3000元以上。</t>
  </si>
  <si>
    <t>2025年欠发达国有林场巩固提升任务项目</t>
  </si>
  <si>
    <t>临泽县治沙林场</t>
  </si>
  <si>
    <t>建设肉苁蓉采种基地200亩，包括肉苁蓉抚育管理、配套设施材料、基地改造提升（含：梭梭抚育管理、病虫害防治）并配套滴灌设施1套。</t>
  </si>
  <si>
    <t>项目资金用于购置肉苁蓉种子、嫁接肉苁蓉、滴灌设施配套架设、采摘基地的抚育管理等，建成产权归临泽县治沙林场所有。</t>
  </si>
  <si>
    <t>项目建成后，产权归属县林草局。项目建设可解决肉苁蓉产业发展中种子少，价格贵的瓶颈问题，进而带动当地人民就近务工，增加收入，推动乡村振兴。。</t>
  </si>
  <si>
    <t>项目实施过程中可以为林场周边6个村、近5000户、1.5万人实现就近务工，拓宽收入渠道，培育新的经济增长点，增加巩固脱贫攻坚成果和乡村振兴的新产业。</t>
  </si>
  <si>
    <t>县林业和草原局</t>
  </si>
  <si>
    <t>（四）水产、肉牛及其他养殖业项目（8个）</t>
  </si>
  <si>
    <t>沙河镇磨沟水产养殖基础设施建设项目</t>
  </si>
  <si>
    <t>在化音磨沟修建冷水鱼养殖场1处，修建养殖池20个2400平方米，建设管理房1处100平方米，配套建设水、电等附属设施。</t>
  </si>
  <si>
    <t>该项目建成后，采取村集体公司+合作社的模式运营，提供就业岗位，吸引周边农户参与渔业养殖，村集体通过收取服务费、租金增加村集体收入。</t>
  </si>
  <si>
    <t>项目建成后，产权归属化音村集体。采取“村集体公司+合作社”模式，将充分利用本村化音磨沟闲置土地资源，盘活土地存量，拓宽产业渠道，带动集体经济发展。</t>
  </si>
  <si>
    <t>平川镇三一村睿鑫养殖场基础设施建设项目</t>
  </si>
  <si>
    <r>
      <rPr>
        <sz val="16"/>
        <rFont val="宋体"/>
        <charset val="134"/>
      </rPr>
      <t>修建养殖场一处，修建牛舍8栋，</t>
    </r>
    <r>
      <rPr>
        <u/>
        <sz val="16"/>
        <rFont val="宋体"/>
        <charset val="134"/>
      </rPr>
      <t>硬化道路20000平方米，铺设自来水主管2公里、支管1公里、检查井15座，架设500KV变压器1台、高压线800米、低压线1000米，</t>
    </r>
    <r>
      <rPr>
        <sz val="16"/>
        <rFont val="宋体"/>
        <charset val="134"/>
      </rPr>
      <t>修建青贮池4000平方米，防疫室、消毒室、兽医室等工作用房100平方米，并配套相关设施设备。</t>
    </r>
  </si>
  <si>
    <t>项目衔接资金用于道路硬化、自来水架设、检查井修建，电力设施架设。基础设施建设，企业自筹部分用于牛舍等相关设施修建。项目建成后产权归属三一村集体所有。</t>
  </si>
  <si>
    <t>项目建成后产权归属三一村集体所有。项目实施后新增存栏肉牛3000头以上，年出栏2000头以上，实现年养殖经济收入1000万元、利润350万元。有效带动当地肉牛养殖业的发展，同时可吸纳周边有劳动力的农户务工，增加收入。</t>
  </si>
  <si>
    <t>项目实施后，为适应规模养殖场的发展需要，带动贫困群众到养殖场务工，提供就业岗位，增加收入。</t>
  </si>
  <si>
    <t>新华镇梅花鹿养殖及文旅开发建设项目</t>
  </si>
  <si>
    <r>
      <rPr>
        <sz val="16"/>
        <rFont val="宋体"/>
        <charset val="134"/>
      </rPr>
      <t>平整场地200亩，</t>
    </r>
    <r>
      <rPr>
        <u/>
        <sz val="16"/>
        <rFont val="宋体"/>
        <charset val="134"/>
      </rPr>
      <t>修建圈舍3栋，18000平方米，硬化道路1.2公里，架设200KV变压器1台，架设高低压线路1.5公里，供水管网1.5公里，搭建草料棚1座2000平方米，修建渗水砖步道2公里，</t>
    </r>
    <r>
      <rPr>
        <sz val="16"/>
        <rFont val="宋体"/>
        <charset val="134"/>
      </rPr>
      <t>购进梅花鹿1000头。</t>
    </r>
  </si>
  <si>
    <t>项目建成后采取“村集体公司+企业+基地++农户”的模式的运行，村集体公司已项目资金入股，每年获取分红，逐年扩大收入。</t>
  </si>
  <si>
    <t>项目建成后，产权归向前村村集体。发展优势特色养殖业，推动传统养殖产业转型升级，同时带动文旅产业发展。</t>
  </si>
  <si>
    <t>新华镇大寨村红卫泉河水产养殖基地建设项目</t>
  </si>
  <si>
    <r>
      <rPr>
        <sz val="16"/>
        <rFont val="宋体"/>
        <charset val="134"/>
      </rPr>
      <t>建设水产养殖基地1处，平整场地3000平方米，</t>
    </r>
    <r>
      <rPr>
        <u/>
        <sz val="16"/>
        <rFont val="宋体"/>
        <charset val="134"/>
      </rPr>
      <t>修建钢架大棚1座500平方米，硬化地坪500平方米。</t>
    </r>
    <r>
      <rPr>
        <sz val="16"/>
        <rFont val="宋体"/>
        <charset val="134"/>
      </rPr>
      <t>新建</t>
    </r>
    <r>
      <rPr>
        <u/>
        <sz val="16"/>
        <rFont val="宋体"/>
        <charset val="134"/>
      </rPr>
      <t>全自动轻钢大棚2100平方米，铺设渗水砖道路260平方米，浆砌护坡40立方米，架设200KV变压器1台，高低压线路200米，敷设供水管网400米，水泵2台，发电机1台，购进罗茨增机3台</t>
    </r>
    <r>
      <rPr>
        <sz val="16"/>
        <rFont val="宋体"/>
        <charset val="134"/>
      </rPr>
      <t>，购进中华鳖40000尾。</t>
    </r>
  </si>
  <si>
    <t>项目建成后，产权归大寨村村集体。发展渔业养殖及，推动传统养殖产业转型升级，同时带动文旅产业发展。</t>
  </si>
  <si>
    <t>蓼泉镇寨子村养殖小区基础设施建设项目</t>
  </si>
  <si>
    <t>蓼泉镇寨子村</t>
  </si>
  <si>
    <r>
      <rPr>
        <u/>
        <sz val="16"/>
        <rFont val="宋体"/>
        <charset val="134"/>
      </rPr>
      <t>硬化道路1300米，加设砂石路肩2600米，铺垫砂石道路16000平方米，铺设供水管网2600米，接电箱1个，高低压线路1100米，200KV变压器1台，</t>
    </r>
    <r>
      <rPr>
        <sz val="16"/>
        <rFont val="宋体"/>
        <charset val="134"/>
      </rPr>
      <t>新建牛舍5栋。</t>
    </r>
  </si>
  <si>
    <t>基础设施配套后，按照统一标准，由村集体负责日常管理，养殖区农户广泛参与，养殖小区由农户建设经营，基础设施由养殖农户共享。</t>
  </si>
  <si>
    <t>项目建成后，产权归属寨子村集体。项目实施能够改善养殖小区周边基础设施条件，群众生产生活更加便利，吸引更多群众参与规模化肉牛养殖，群众幸福感、满意度将逐步提升。</t>
  </si>
  <si>
    <t>蓼泉镇寨子村原生态家禽农场建设项目</t>
  </si>
  <si>
    <r>
      <rPr>
        <u/>
        <sz val="16"/>
        <rFont val="宋体"/>
        <charset val="134"/>
      </rPr>
      <t>修建管理房240㎡、硬化地坪2000㎡，硬化道路180米，铺设渗水砖4000㎡，镶嵌路沿石4000米，铺垫沙石道路2000米，铺设供水管网1000米，架设低压线路500米，修建1万立方蓄水池3座，架设桥梁2座，修建公共卫生间2个，</t>
    </r>
    <r>
      <rPr>
        <sz val="16"/>
        <rFont val="宋体"/>
        <charset val="134"/>
      </rPr>
      <t>新建围栏2800米，换填土方20000立方米，平整沙地500㎡。</t>
    </r>
  </si>
  <si>
    <t>项目建成后，将采取“村集体公司+基地+农户”的模式运行，合作社通过固定分红与效益分红模式，每年向村集体分红，不断壮大村集体经济，提高村集体收益和群众收益。</t>
  </si>
  <si>
    <t>项目建成后，产权归属寨子村集体。能够带动发展生态文旅产业，通过发展路衍经济，增加群众经济收入。</t>
  </si>
  <si>
    <t>项目建设过程中，将吸纳周边群众务工就业，增加务工群众收入，建成后，可有效增加周边农户生态果蔬产品销量。</t>
  </si>
  <si>
    <t>鸭暖镇双泉湖富锶水产养殖基地改造提升项目</t>
  </si>
  <si>
    <t>鸭暖镇华强村</t>
  </si>
  <si>
    <r>
      <rPr>
        <u/>
        <sz val="16"/>
        <rFont val="宋体"/>
        <charset val="134"/>
      </rPr>
      <t>对220亩水产养殖池塘进行清淤扩建改造，架设400KVA变压器1台、配套供电线路1公里，敷设进出水管道500米，硬化道路1公里，铺垫道路1.5公里，新建水产设施养殖大棚11座，</t>
    </r>
    <r>
      <rPr>
        <sz val="16"/>
        <rFont val="宋体"/>
        <charset val="134"/>
      </rPr>
      <t>配套养殖设施设备及附属设施。</t>
    </r>
  </si>
  <si>
    <t>项目建成后，通过扩大鸭暖镇富锶水产养殖规模，丰富养殖业态和品种，发展壮大镇村集体经济，增加村集体经济收入，带动全镇富锶水产生态健康养殖产业发展。</t>
  </si>
  <si>
    <t>项目建成后，产权归属华强村集体。通过发展富锶螃蟹、罗氏沼虾等水产养殖，带动全镇富锶水产生态健康养殖产业发展，实现年销售收入20万元。</t>
  </si>
  <si>
    <t>项目建成后能进一步盘活集体资产和资源，增加集体收入，同时吸纳周边闲散劳力及有劳动能力的脱贫户，增加务工收入2000元，引领群众发展水产养殖产业，拓展增收空间。</t>
  </si>
  <si>
    <t>鸭暖镇富锶蟹庄建设项目</t>
  </si>
  <si>
    <r>
      <rPr>
        <u/>
        <sz val="16"/>
        <rFont val="宋体"/>
        <charset val="134"/>
      </rPr>
      <t>硬化道路600米，敷设渗水砖1370平方米，安装路沿石1300米，架设自来水管道240米，铺设破碎石240平方米、植草格440平方米，饲喂栈台80平方米，安装防护栏240米，</t>
    </r>
    <r>
      <rPr>
        <sz val="16"/>
        <rFont val="宋体"/>
        <charset val="134"/>
      </rPr>
      <t>建设螃蟹雕塑2处，栽植沙枣、垂柳300棵，改造提升管理房40平方米，安装电动门1处。</t>
    </r>
  </si>
  <si>
    <t>项目建成后，将有力促进富锶螃蟹产业提质增效，持续发挥特色产业优势，推动生态渔业健康发展，不断增加群众收入。其中衔接资金主要用于道路硬化、渗水砖、管网敷设等基础设施配套。</t>
  </si>
  <si>
    <t>项目建成后，产权归属古寨村集体。可有效改善富锶螃蟹养殖基地基础设施条件，带动特色产业发展，为发展壮大富锶螃蟹产业奠定基础，同时可带动20多个劳动力就业。</t>
  </si>
  <si>
    <t>项目建设过程中，将吸纳周边群众务工就业，增加务工群众收入。项目建成后，为群众提供稳定就业岗位，同时项目实施促进全镇富锶螃蟹等养殖产业发展，增加村集体经济收入6万元。</t>
  </si>
  <si>
    <t>（五）产业基础设施建设项目（27个）</t>
  </si>
  <si>
    <t>小泉湖有机农庄基础设施建设项目</t>
  </si>
  <si>
    <t>蓼泉镇小泉湖水库</t>
  </si>
  <si>
    <t>新建6米宽沥青道路4800米，铺设路肩9600米。</t>
  </si>
  <si>
    <t>项目建成后，产权归属蓼泉村集体。项目实施能够不断改善生产生活条件，基础设施不断完善。</t>
  </si>
  <si>
    <t>项目实施过程中及实施后，可吸纳周边群众到基地务工，增加劳务收入。</t>
  </si>
  <si>
    <t>小泉湖有机农庄盐碱地治理项目</t>
  </si>
  <si>
    <r>
      <rPr>
        <u/>
        <sz val="16"/>
        <rFont val="宋体"/>
        <charset val="134"/>
      </rPr>
      <t>新建U120支渠4450m，U75斗渠2025m，U40农渠16910.4m，钢筋砼涵管200m，U120节制双开闸20座，U75节制双开闸12座，U40双开取水口702座，车桥36座。</t>
    </r>
    <r>
      <rPr>
        <sz val="16"/>
        <rFont val="宋体"/>
        <charset val="134"/>
      </rPr>
      <t>改良盐碱地3000亩，使用有机肥300吨，摆沙3000亩。</t>
    </r>
  </si>
  <si>
    <t>项目建成后，产权归属蓼泉镇湾子村集体所有。可以向全镇周边农户提供岗位，有力推进产业结构调整，带动全镇有机农业发展。</t>
  </si>
  <si>
    <t>沙河镇五三村北关农贸市场项目（一期）</t>
  </si>
  <si>
    <t>沙河镇五三村</t>
  </si>
  <si>
    <r>
      <rPr>
        <sz val="16"/>
        <rFont val="宋体"/>
        <charset val="134"/>
      </rPr>
      <t>在五三嘉园小区对面修建集仓储物流、冷库保险为一体的农贸市场1处，</t>
    </r>
    <r>
      <rPr>
        <u/>
        <sz val="16"/>
        <rFont val="宋体"/>
        <charset val="134"/>
      </rPr>
      <t>硬化场地7000平方米，建设冷库2座480平方米，仓储库房1座1380平方米，硬化农产品交易区1处2565平方米，配套水、电、排污等附属设施。</t>
    </r>
  </si>
  <si>
    <t>项目建成后，产权归属五三村集体。通过村集体公司管理运营，出租的场所为村集体带来稳定的收益，同时项目建成后为本村居民提供新的务工渠道，增加公益性岗位，农户可稳定就业，带动农户增收致富。</t>
  </si>
  <si>
    <t>平川镇三二村冷链设施建设项目</t>
  </si>
  <si>
    <r>
      <rPr>
        <u/>
        <sz val="16"/>
        <rFont val="宋体"/>
        <charset val="134"/>
      </rPr>
      <t>修建恒温保鲜库一座，硬化场地3400平方米，架设400KV变压器一台，架设供电线路900米</t>
    </r>
    <r>
      <rPr>
        <sz val="16"/>
        <rFont val="宋体"/>
        <charset val="134"/>
      </rPr>
      <t>并配套冷链设备。</t>
    </r>
  </si>
  <si>
    <t>沙河镇兰堡村蔬菜制种基地基础设施建设项目</t>
  </si>
  <si>
    <r>
      <rPr>
        <u/>
        <sz val="16"/>
        <rFont val="宋体"/>
        <charset val="134"/>
      </rPr>
      <t>在兰堡村8社70亩耕地铺设滴水管网主管0.8公里，建设检查井9座，出水栓15个，</t>
    </r>
    <r>
      <rPr>
        <sz val="16"/>
        <rFont val="宋体"/>
        <charset val="134"/>
      </rPr>
      <t>安装围栏4000米，</t>
    </r>
    <r>
      <rPr>
        <u/>
        <sz val="16"/>
        <rFont val="宋体"/>
        <charset val="134"/>
      </rPr>
      <t>修建150㎡管理房一座。</t>
    </r>
  </si>
  <si>
    <t>项目建成后，产权归属兰堡村集体。可进一步配套完善蔬菜基地基础设施服务功能，推动实现高质量发展，吸引更多外商入驻投资兴业。</t>
  </si>
  <si>
    <t>大规模推进土地流转，增加群众工资性收入，吸引10名群众到基地务工，增加工资性收入，群众获得感不断增强。</t>
  </si>
  <si>
    <t>沙河镇东寨村农田灌溉基础设施建设项目</t>
  </si>
  <si>
    <t>东寨村</t>
  </si>
  <si>
    <t>在东寨村9社新建8000立方米蓄水池1座，铺设供水管网800米，衬砌水渠153米，安装水肥一体设备2套，架设200KW变压器1台，配套附属设施。</t>
  </si>
  <si>
    <t>项目建成后，产权归属所在村集体。项目实施可解决因机井水压不足导致灌溉水量不足问题，对已实施的高标准农田提供水源保障，为高效节水灌溉提供条件，提高配水用水效率，为发展壮大玉米制种基地，促进产业节约化、规模化发展奠定基础。</t>
  </si>
  <si>
    <t>项目建成后可解决农户耕地供水不足问题，水肥一体滴灌设备效率明显提升，提高了群众种植收益。项目建设期间及建成后吸引农户前来务工，提高工资性收益。</t>
  </si>
  <si>
    <t>沙河镇闸湾村农田灌溉基础设施提升改造项目</t>
  </si>
  <si>
    <t>沙河镇闸湾村</t>
  </si>
  <si>
    <t>对农田设施进行改造，新增输水管道3公里，安装维修出水方252个，更换输水泵4台，配套完善电力设施。</t>
  </si>
  <si>
    <t>项目建成后，产权归属闸湾村集体。项目实施可解农田灌水难的问题，基础设施配套建设为农田灌水提供保证，促进农户和村集体增收。</t>
  </si>
  <si>
    <t>项目建成后，保证了三、四、五、七八社群众夏季灌水，提高了群众种植收益，项目建设期吸引农户前来务工，提高了工资性收益。</t>
  </si>
  <si>
    <t>沙河镇新民村联营砖厂土地复耕项目</t>
  </si>
  <si>
    <t>沙河镇
新民村</t>
  </si>
  <si>
    <t>对新民村联营砖厂24.42亩土地进行复耕，换填塾土13000方，架设供水管网1030米，其中160#管网780m、250#管网250m，配套建设检查井4座、160#阀门8个、出水栓6个等附属设施。</t>
  </si>
  <si>
    <t>项目建成后，产权归属新民村集体。项目实施可解决土地闲置问题，基础设施配套建设为农田灌水提供保证，进一步增加全村玉米制种面积，促进农户和村集体增收。</t>
  </si>
  <si>
    <t>项目建成后保证23.26亩新复垦土地正常运营使用，提高了群众种植收益。项目建设期间吸引农户前来务工，提高工资性收益。</t>
  </si>
  <si>
    <t>沙河镇沙河村渠系衬砌项目</t>
  </si>
  <si>
    <t>对原312国道农民商城由东向西修衬砌渠道14公里，其中：63*50合计10.8公里，75*60合计0.2公里，50*40合计3公里，解决1300亩耕地耕地供水问题。</t>
  </si>
  <si>
    <t>项目建成后，产权归属沙河村集体。项目实施可解决渠道破损严重导致灌溉用水无法正常保证灌溉的问题，对基本农田提供水源保障，提高配水用水效率，为发展壮大玉米制种基地，促进产业节约化、规模化发展奠定基础。</t>
  </si>
  <si>
    <t>项目建成后可解决农户耕地供水不足问题，渠系衬砌后灌溉效率明显提升，提高了群众种植收益，减低灌溉成本。项目建设期间及建成后吸引农户前来务工，提高工资性收益。</t>
  </si>
  <si>
    <t>新华镇长庄村农田灌溉基础设施配套建设项目</t>
  </si>
  <si>
    <t>新华镇长庄村</t>
  </si>
  <si>
    <r>
      <rPr>
        <u/>
        <sz val="16"/>
        <rFont val="宋体"/>
        <charset val="134"/>
      </rPr>
      <t>修建2万立方米蓄水池1座，架设4套首部系统设备，敷设主管8.5公里，支管21公里，架设45千瓦离心泵4台，配套出水阀、节制阀等设施。安装300KV变压器1台，架设高压线路800米，修建100平方米泵房1座，</t>
    </r>
    <r>
      <rPr>
        <sz val="16"/>
        <rFont val="宋体"/>
        <charset val="134"/>
      </rPr>
      <t>100平方米管理房1座配套滴灌带1000卷。</t>
    </r>
  </si>
  <si>
    <t>项目建成后，产权归属长庄村村集体。项目建设可有效解决富强村农田灌溉供水设备管网不足等问题，为发展壮大主产业，促进产业节约化、规模化发展奠定基础。</t>
  </si>
  <si>
    <t>在项目建设过程中，可吸纳周边脱贫群众10人就近务工，在后期管护中，聘用脱贫户2人，增加脱贫户工资性收入2000元。</t>
  </si>
  <si>
    <t>新华镇富强村农田灌溉基础设施配套建设项目</t>
  </si>
  <si>
    <t>新华镇富强村</t>
  </si>
  <si>
    <r>
      <rPr>
        <u/>
        <sz val="16"/>
        <rFont val="宋体"/>
        <charset val="134"/>
      </rPr>
      <t>修建3万立方米蓄水池1座，架设4套首部系统设备，敷设主管10公里，支管23公里，架设45千瓦泵4台，配套出水阀、节制阀等设施。安装400KV变压器1台，架设高压线路1000米，修建100平方米泵房1座，</t>
    </r>
    <r>
      <rPr>
        <sz val="16"/>
        <rFont val="宋体"/>
        <charset val="134"/>
      </rPr>
      <t>100平方米管理房1座，配套滴灌带1000卷。</t>
    </r>
  </si>
  <si>
    <t>项目建成后，产权归属富强村集体。项目建设可有效解决富强村农田灌溉供水设备管网不足等问题，为发展壮大主产业，促进产业节约化、规模化发展奠定基础。</t>
  </si>
  <si>
    <t>新华镇明泉村农田灌溉基础设施配套建设项目</t>
  </si>
  <si>
    <r>
      <rPr>
        <u/>
        <sz val="16"/>
        <rFont val="宋体"/>
        <charset val="134"/>
      </rPr>
      <t>修建3万立方米蓄水池1座，架设3套首部系统设备，敷设主管6公里，支管10公里，架设45千瓦泵3台，配套出水阀、节制阀等设施。安装400KV变压器1台，架设高压线路1000米，修建100平方米泵房1座，</t>
    </r>
    <r>
      <rPr>
        <sz val="16"/>
        <rFont val="宋体"/>
        <charset val="134"/>
      </rPr>
      <t>100平方米管理房1座，配套滴灌带500卷。</t>
    </r>
  </si>
  <si>
    <t>项目建成后，产权归属明泉村集体。项目建设可有效解决明泉村农田灌溉供水设备管网不足等问题，为发展壮大主产业，促进产业节约化、规模化发展奠定基础。</t>
  </si>
  <si>
    <t>蓼泉镇
蔬菜初加工基地建设项目</t>
  </si>
  <si>
    <t>蓼泉镇下庄村</t>
  </si>
  <si>
    <t>硬化地坪3000平方米，建设仓库600平方米，新建厂房600平方米，彩钢棚1000平方米，架设供水管网2000米，低压线路500米，架设200KV变压器1台。</t>
  </si>
  <si>
    <t>项目建成后，产权归属下庄村集体。通过项目实施项目可有效提升蔬菜蔬菜附加值和产品质量，发挥其对周边农户的辐射带动能力，示范效应显著增强。</t>
  </si>
  <si>
    <t>项目实施后能有效破解蔬菜产业短频快问题，有效增强种植户发展信心，提升农业种植效益，吸纳周边劳动力就近务工，示范带动更多的农户参与蔬菜种植。</t>
  </si>
  <si>
    <t>蓼泉镇湾子村蔬菜交易中心二期建设项目</t>
  </si>
  <si>
    <t>蓼泉镇湾子村</t>
  </si>
  <si>
    <r>
      <rPr>
        <sz val="16"/>
        <rFont val="宋体"/>
        <charset val="134"/>
      </rPr>
      <t>在湾子村新建绿色蔬菜交易中心，</t>
    </r>
    <r>
      <rPr>
        <u/>
        <sz val="16"/>
        <rFont val="宋体"/>
        <charset val="134"/>
      </rPr>
      <t>修建库房600平方米、泡沫箱生产车间720平方米，硬化地坪1100平方米，架设供水管网500米、高低压线路285米，修建锅楼房80平方米</t>
    </r>
    <r>
      <rPr>
        <sz val="16"/>
        <rFont val="宋体"/>
        <charset val="134"/>
      </rPr>
      <t>，配套锅炉设施设备1套，制箱设备1套，新建大门1座，围栏42米。</t>
    </r>
  </si>
  <si>
    <t>项目建成后，产权归属湾子村集体。促使蔬菜基地基础设施服务功能不断完善，推动实现高质量发展，吸引更多外商入驻投资兴业。</t>
  </si>
  <si>
    <t>项目建设过程中，吸引3名群众到基地务工，增加群众工资性收入，群众获得感不断增强。</t>
  </si>
  <si>
    <t>蓼泉镇湾子村特色林果基地建设项目</t>
  </si>
  <si>
    <r>
      <rPr>
        <u/>
        <sz val="16"/>
        <rFont val="宋体"/>
        <charset val="134"/>
      </rPr>
      <t>硬化地坪400平方米，铺设渗水砖200平方米，修建步道3000平方米，架设供水管网2000米，修建检查井5个，架设30KW高扬水泵1台，架设低压线路500米，铺垫沙石道路500平方米，修建2万立方蓄水池1座，引水渠1500米，新建公共卫生间1座</t>
    </r>
    <r>
      <rPr>
        <sz val="16"/>
        <rFont val="宋体"/>
        <charset val="134"/>
      </rPr>
      <t>，新建梨园130亩。</t>
    </r>
  </si>
  <si>
    <t>项目建成后，产权归属湾子村集体。将带动农旅产业融合发展，改善村庄生态环境，带动周边群众增收。</t>
  </si>
  <si>
    <t>在项目建设过程中，可吸收周边脱贫群众到基地务工，提供临时性就业岗位2个，增加脱贫户工资性收入。</t>
  </si>
  <si>
    <t>蓼泉镇鲜切花种植基地建设项目</t>
  </si>
  <si>
    <t>蓼泉镇墩子村</t>
  </si>
  <si>
    <r>
      <rPr>
        <u/>
        <sz val="16"/>
        <rFont val="宋体"/>
        <charset val="134"/>
      </rPr>
      <t>在墩子村新建5座高标准连体钢架拱棚，硬化道路3920平方米，铺设供水管网2500米，架设200KV变压器1台，低压线路1500米</t>
    </r>
    <r>
      <rPr>
        <sz val="16"/>
        <rFont val="宋体"/>
        <charset val="134"/>
      </rPr>
      <t>，换填熟土20000方，配套建设冷链运输车间等设施。</t>
    </r>
  </si>
  <si>
    <t>项目建成后，产权归属墩子村集体。随着基础设施不断完善，盘活集体资源，进一步为墩子村群众带来经济效益。</t>
  </si>
  <si>
    <t>项目实施后，可吸纳周边群众就近务工，增加劳务收入。</t>
  </si>
  <si>
    <t>蓼泉镇千亩棉花基地基础设施配套项目</t>
  </si>
  <si>
    <t>硬化道路9468平方米，铺设沙石道路20000平方米，衬砌渠道1.6公里，平整土地2000亩。</t>
  </si>
  <si>
    <t>项目建成后，产权归属湾子村集体。项目实施能够不断改善生产生活条件，基础设施不断完善，进一步满足基地机械化操作要求。</t>
  </si>
  <si>
    <t>蓼泉镇农田灌溉基础设施配套建设项目</t>
  </si>
  <si>
    <t>在上庄村架设U型渠（U64*50）28000米，架设供水管网22000米，建设（2万m3)蓄水池2个、泵房及首部系统2套。</t>
  </si>
  <si>
    <t>项目建成后，产权归属上庄村集体。将进一步改善农田灌溉条件，保障农作物有充足的水源，增加农业产出效益和群众收入。</t>
  </si>
  <si>
    <t>项目完成后，通过保障农作物种植用水，增加群众收入，经济生态效益显著。</t>
  </si>
  <si>
    <t>倪家营镇高庄村产业基础设施改造项目</t>
  </si>
  <si>
    <t>架设高低压线路3700米，自来水改造3500米，硬化道路2300米。</t>
  </si>
  <si>
    <t>项目建成后，产权归属高庄村集体。可进一步配套完善日光温室基础设施功能，能够带动周边农户向规模化、产业化种植的积极性，降低成本增加设施农业效益。</t>
  </si>
  <si>
    <t>项目实施过程中对周边农户有较强的辐射带动能力，可吸纳周边农村劳动力就近务工，没人可增加2000元的务工收入。</t>
  </si>
  <si>
    <t>板桥镇古城村营坡滩基础设施建设项目</t>
  </si>
  <si>
    <t>2025年3-12月</t>
  </si>
  <si>
    <t>板桥镇
古城村</t>
  </si>
  <si>
    <r>
      <rPr>
        <sz val="16"/>
        <rFont val="宋体"/>
        <charset val="134"/>
      </rPr>
      <t>在古城村营坡滩</t>
    </r>
    <r>
      <rPr>
        <u/>
        <sz val="16"/>
        <rFont val="宋体"/>
        <charset val="134"/>
      </rPr>
      <t>建设3万立方蓄水池1座，架设供水管网20公里，配套450千瓦扬程泵2台、40千瓦水泵1台，新建泵房2座，</t>
    </r>
    <r>
      <rPr>
        <sz val="16"/>
        <rFont val="宋体"/>
        <charset val="134"/>
      </rPr>
      <t>铺设砂石道路7公里，配套建设管理房2座，架设高低压线路1100米，</t>
    </r>
    <r>
      <rPr>
        <u/>
        <sz val="16"/>
        <rFont val="宋体"/>
        <charset val="134"/>
      </rPr>
      <t>200KV变压器、630KV箱式变压器各1台及相关配套附属设施</t>
    </r>
    <r>
      <rPr>
        <sz val="16"/>
        <rFont val="宋体"/>
        <charset val="134"/>
      </rPr>
      <t>。</t>
    </r>
  </si>
  <si>
    <t>项目建成后，产权归属古城村集体。通过基础设施提升，进一步提高葡萄基地水肥一体化利用率，有效提升农户经济效益，带动产业增效、农民增收。</t>
  </si>
  <si>
    <t>项目实施过程中，可吸纳本村3-5名群众就近务工。项目完工后，可辐射带动基地周边农户葡萄种植效益提升，亩均增收350元以上。</t>
  </si>
  <si>
    <t>板桥镇西湾村生态林下经济产业基地建设项目</t>
  </si>
  <si>
    <t>板桥镇
西湾村</t>
  </si>
  <si>
    <r>
      <rPr>
        <sz val="16"/>
        <rFont val="宋体"/>
        <charset val="134"/>
      </rPr>
      <t>对西湾村650亩林地进行提升，</t>
    </r>
    <r>
      <rPr>
        <u/>
        <sz val="16"/>
        <rFont val="宋体"/>
        <charset val="134"/>
      </rPr>
      <t>架设供水管网3公里，40千瓦扬程泵4台，修建观察井15座，新建1万立方米蓄水池一处，泵房2座，管理房2间，同步配套水肥智能一体化设备2套，200KV变压器2台</t>
    </r>
    <r>
      <rPr>
        <sz val="16"/>
        <rFont val="宋体"/>
        <charset val="134"/>
      </rPr>
      <t>，高低压线路0.5公里及相关配套附属设施。</t>
    </r>
  </si>
  <si>
    <t>项目建成后，产权归属西湾村集体。通过林地提升调整本村农业产业结构，大力发展林下经济，提高村集体经济收入，吸收村内闲置劳动力就近务工，持续巩固脱贫攻坚成果同乡村振兴有效衔接。</t>
  </si>
  <si>
    <t>项目实施过程中，可吸引5-6名农户前来务工，增加工资性收入1000元以上。项目完工后，通过发展林下经济等多元化产业，稳步提升全村生态、经济效益。</t>
  </si>
  <si>
    <t>板桥镇平沙墩产业基地基础设施建设项目</t>
  </si>
  <si>
    <r>
      <rPr>
        <sz val="16"/>
        <rFont val="宋体"/>
        <charset val="134"/>
      </rPr>
      <t>在平沙墩产业基地配套</t>
    </r>
    <r>
      <rPr>
        <u/>
        <sz val="16"/>
        <rFont val="宋体"/>
        <charset val="134"/>
      </rPr>
      <t>架设供水管网5公里，山洪输送管道1700米，高压线路1400米，</t>
    </r>
    <r>
      <rPr>
        <sz val="16"/>
        <rFont val="宋体"/>
        <charset val="134"/>
      </rPr>
      <t>河道疏浚1000米。</t>
    </r>
  </si>
  <si>
    <t>项目建成后，产权归属西湾村集体。项目实施可降低因极端暴雨天气影响农户种植、养殖方面的经济损失，同时可实现西湾村平沙墩滩基础设施便利、营商环境更优。</t>
  </si>
  <si>
    <t>项目建成后可进一步保障平沙墩滩万亩补充耕地、养殖区供水水源及灌溉效率，提高种养产业基地经济效益，项目建设期间吸引农户前来务工，提升工资性收益。</t>
  </si>
  <si>
    <t>鸭暖镇暖泉村无花果加工冷链项目</t>
  </si>
  <si>
    <r>
      <rPr>
        <u/>
        <sz val="16"/>
        <rFont val="宋体"/>
        <charset val="134"/>
      </rPr>
      <t>硬化场地3400平方米，新建20T气调保鲜库1座，新建加工车间1200平方米，</t>
    </r>
    <r>
      <rPr>
        <sz val="16"/>
        <rFont val="宋体"/>
        <charset val="134"/>
      </rPr>
      <t>配套果品加工生产线等设施设备。</t>
    </r>
  </si>
  <si>
    <t>项目建成后，产权归属暖泉村集体。通过村集体公司管理运营，开展“南果北种”，带动特色产业发展，增加村集体收入，带动周边20户农户就近务工。</t>
  </si>
  <si>
    <t>项目建设过程中，将吸纳周边群众务工就业，增加务工群众收入。项目建成后，为群众提供稳定就业岗位，促进无花果产业发展，合作社向村委会租赁日光温室，增加村集体经济收入6万元。</t>
  </si>
  <si>
    <t>鸭暖镇昭武村农田灌溉基础设施配套建设项目</t>
  </si>
  <si>
    <t>鸭暖镇昭武村</t>
  </si>
  <si>
    <r>
      <rPr>
        <u/>
        <sz val="16"/>
        <rFont val="宋体"/>
        <charset val="134"/>
      </rPr>
      <t>修建库容2万立方米蓄水池1座、212平方米和93平方米设备间各1间、敷设供水管网10614米，修建引水渠20米，配套首部供水系统8套及控制柜、变频柜等设备。</t>
    </r>
    <r>
      <rPr>
        <sz val="16"/>
        <rFont val="宋体"/>
        <charset val="134"/>
      </rPr>
      <t>架设200KVA变压器3台，敷设电力线路750米。</t>
    </r>
  </si>
  <si>
    <t>项目建成后，产权归属昭武村集体。可有效解决高标准农田实施后地下水超采问题，缓解灌溉高峰期用水矛盾问题。</t>
  </si>
  <si>
    <t>项目建设过程中，可有效吸收周边群众就近务工。蓄水池建成后，供水充足，滴管效率明显提升，增加农作物成活率和产量，提高村集体收益和群众收益。</t>
  </si>
  <si>
    <t>鸭暖镇曹庄村农田灌溉基础设施配套建设项目</t>
  </si>
  <si>
    <t>鸭暖镇曹庄村</t>
  </si>
  <si>
    <r>
      <rPr>
        <u/>
        <sz val="16"/>
        <rFont val="宋体"/>
        <charset val="134"/>
      </rPr>
      <t>修建库容6万立方米蓄水池1座、120平方米设备间1间，敷设供水管道4.2公里，修建引水渠756米，配套首部供水系统3套及控制柜、变频柜等设备，</t>
    </r>
    <r>
      <rPr>
        <sz val="16"/>
        <rFont val="宋体"/>
        <charset val="134"/>
      </rPr>
      <t>架设315KVA变压器1台，敷设电力线路1.2公里，铺垫道路2.3公里。</t>
    </r>
  </si>
  <si>
    <t>项目建成后，产权归属曹庄村集体。可有效解决高标准农田实施后地下水超采问题，缓解灌溉高峰期用水矛盾问题。</t>
  </si>
  <si>
    <t>鸭暖镇张湾村农田灌溉基础设施配套建设项目</t>
  </si>
  <si>
    <r>
      <rPr>
        <u/>
        <sz val="16"/>
        <rFont val="宋体"/>
        <charset val="134"/>
      </rPr>
      <t>修建库容2万立方米蓄水池1座、148平方米设备间1间、敷设供水管网4030米，配套首部供水系统5套及控制柜、变频柜等设备，修建引水渠涵25米，</t>
    </r>
    <r>
      <rPr>
        <sz val="16"/>
        <rFont val="宋体"/>
        <charset val="134"/>
      </rPr>
      <t>架设315KVA变压器1台，敷设电力线路910米。</t>
    </r>
  </si>
  <si>
    <t>项目建成后，产权归属张湾村村集体。可有效解决高标准农田实施后地下水超采问题，缓解灌溉高峰期用水矛盾问题。</t>
  </si>
  <si>
    <t>鸭暖镇小鸭村林禽养殖基地基础设施建设项目</t>
  </si>
  <si>
    <t>鸭暖镇小鸭村</t>
  </si>
  <si>
    <r>
      <rPr>
        <u/>
        <sz val="16"/>
        <rFont val="宋体"/>
        <charset val="134"/>
      </rPr>
      <t>硬化道路1400米，配套30KVA变压器1台,架设高压线路300米，敷设自来水管网1400米，</t>
    </r>
    <r>
      <rPr>
        <sz val="16"/>
        <rFont val="宋体"/>
        <charset val="134"/>
      </rPr>
      <t>新建围栏3000米，配套垃圾斗2个。</t>
    </r>
  </si>
  <si>
    <t>项目建成后，产权归属小鸭村集体。通过集体公司管理运营，开展林下种植、养殖增加集体收入，可带动周边60户农户就近务工。村集体预计每年增加收入6万元以上。</t>
  </si>
  <si>
    <t>项目实施过程中，可为周边20户农户提供务工岗位，增加群众收入，增加4户脱贫户务工收入2000以上。</t>
  </si>
  <si>
    <t>（六）贷款贴息（1个）</t>
  </si>
  <si>
    <t>脱贫人口小额信贷贴息资金</t>
  </si>
  <si>
    <t>各镇</t>
  </si>
  <si>
    <t>用于建档立卡脱贫户5万元以下、3年期内、免担保免抵押财政贷款贴息。</t>
  </si>
  <si>
    <t>（七）政策性养殖保险（1个）</t>
  </si>
  <si>
    <t>养殖保险补贴</t>
  </si>
  <si>
    <t>用于扩大（肉牛、奶牛、肉羊）政策性养殖保险。</t>
  </si>
  <si>
    <t>二、乡村建设类项目（16个）</t>
  </si>
  <si>
    <t>（一）农村人居环境整治（4个）</t>
  </si>
  <si>
    <t>倪家营镇黄家湾村畜禽养殖粪污资源化利用基础设施建设项目</t>
  </si>
  <si>
    <r>
      <rPr>
        <sz val="16"/>
        <rFont val="宋体"/>
        <charset val="134"/>
      </rPr>
      <t>平整荒滩10000平方米，</t>
    </r>
    <r>
      <rPr>
        <u/>
        <sz val="16"/>
        <rFont val="宋体"/>
        <charset val="134"/>
      </rPr>
      <t>修建雨污分离式粪污发酵隧道2000立方米，修建有机肥加工打包车间800平方米，修建废水收集池2400立方米；硬化地坪4600平方米，架设高低压线路400米，200KV变压器1台；架设供水管网300米；修建消毒室、检验室60平方米。</t>
    </r>
    <r>
      <rPr>
        <sz val="16"/>
        <rFont val="宋体"/>
        <charset val="134"/>
      </rPr>
      <t>修建围墙400米，大门1座，管理房30平方米，地磅1台，换填种植土1000立方米.</t>
    </r>
  </si>
  <si>
    <t>项目建成后，产权归属黄家湾村集体。项目实施，从源头控制畜禽粪污的产生，提高畜禽粪污资源化利用率，促进畜禽粪污处理良性发展，推动农业可持续发展，实现经济效益、环境效益和社会效益的统一。</t>
  </si>
  <si>
    <t>为农户提供有机肥等农资产品，引导农户广泛接受低成本、便利化、全方位的农业生产性服务。同时能有利于带动富余劳动力就业，不断壮大村集体发展。</t>
  </si>
  <si>
    <t>新华镇畜禽粪污收集站及秸秆资源化利用项目</t>
  </si>
  <si>
    <t>新华镇胜利村</t>
  </si>
  <si>
    <r>
      <rPr>
        <sz val="16"/>
        <rFont val="宋体"/>
        <charset val="134"/>
      </rPr>
      <t>在新华镇胜利村平整场地80亩，</t>
    </r>
    <r>
      <rPr>
        <u/>
        <sz val="16"/>
        <rFont val="宋体"/>
        <charset val="134"/>
      </rPr>
      <t>硬化道路1000米，硬化储草场地2500平方米，架设供水管道3.2公里，架设400KV变压器1台，配套高低压线路1000米。硬化地坪1200平方米，修建封闭式堆肥发酵车间1000平方米、沉淀池1500立方米、贮存和发酵设施1套，</t>
    </r>
    <r>
      <rPr>
        <sz val="16"/>
        <rFont val="宋体"/>
        <charset val="134"/>
      </rPr>
      <t>购置吸粪车、粪污运输车等粪污处理利用设备各1套，建设饲草加工生产线1条。</t>
    </r>
  </si>
  <si>
    <t>项目建成后将由村集体公司进行运营，通过收集粪污、饲草进行加工销售方式增加村集体收入，带动周边群众调整产业结构，不断壮大村级集体经济。</t>
  </si>
  <si>
    <t>项目建成后，产权归属胜利村集体。采取“公司+基地+农户”的模式，调动周边群众提升种植积极性，产生的效益用于村集体分红。</t>
  </si>
  <si>
    <t>新华镇“八改”建设项目</t>
  </si>
  <si>
    <t>新华镇大寨村富强村西街村</t>
  </si>
  <si>
    <r>
      <rPr>
        <sz val="16"/>
        <rFont val="宋体"/>
        <charset val="134"/>
      </rPr>
      <t>以高速、高铁沿线的大寨村7社、富强村8社、西街村2社为重点，</t>
    </r>
    <r>
      <rPr>
        <u/>
        <sz val="16"/>
        <rFont val="宋体"/>
        <charset val="134"/>
      </rPr>
      <t>拆除农户原后院，修建后围墙，新建人畜分离单列式牛舍、搭建彩钢草料棚、硬化地坪，铺垫砂石道路</t>
    </r>
    <r>
      <rPr>
        <sz val="16"/>
        <rFont val="宋体"/>
        <charset val="134"/>
      </rPr>
      <t>。</t>
    </r>
  </si>
  <si>
    <t>项目建成后，产权归属相关村集体。将有效改善村容村貌，提升人居环境质量，群众幸福感和获得感也将不断提升，为下一步创建和美乡村奠定坚实基础。</t>
  </si>
  <si>
    <t>在项目建设过程中，可吸纳周边脱贫群众就近务工,在后期日常管护、保洁等方面聘用公益性岗位2人，增加工资性收入。</t>
  </si>
  <si>
    <t>倪家营镇饲草料加工基地基础设施建设项目</t>
  </si>
  <si>
    <r>
      <rPr>
        <sz val="16"/>
        <rFont val="宋体"/>
        <charset val="134"/>
      </rPr>
      <t>平整荒滩10000平方米，</t>
    </r>
    <r>
      <rPr>
        <u/>
        <sz val="16"/>
        <rFont val="宋体"/>
        <charset val="134"/>
      </rPr>
      <t>修建库房2000平方米，加工车间1500平方米，架设高低压线路300米，配套配电箱1个，架设供水管网300米，检查井2个，硬化地坪5000平方米，配验室、洽谈室60平方米。</t>
    </r>
    <r>
      <rPr>
        <sz val="16"/>
        <rFont val="宋体"/>
        <charset val="134"/>
      </rPr>
      <t>修建围墙400米，大门1座，地磅1台，换填种植土1000立方米。</t>
    </r>
  </si>
  <si>
    <t>项目建成后，产权归汪家墩村集体。既能提高玉米种植的经济效益，也降低了饲喂成本，充分满足全镇养殖业饲料需求，同时延伸了制种业产业链。</t>
  </si>
  <si>
    <t>该项目建成投运后，可对周边种植户玉米芯进行回收，给周边农户带来一定经济效益，同时可吸纳周边低收入人口务工，拓宽收入来源。</t>
  </si>
  <si>
    <t>1</t>
  </si>
  <si>
    <t>（二）农村公共基础设施建设（11个）</t>
  </si>
  <si>
    <t>沙河镇农村基础设施建设项目</t>
  </si>
  <si>
    <t>沙河镇
西关村、五三村、西头号村</t>
  </si>
  <si>
    <r>
      <rPr>
        <u/>
        <sz val="16"/>
        <rFont val="宋体"/>
        <charset val="134"/>
      </rPr>
      <t>1.铲除西关1社3200平方米破损路面后进行硬化，架设Φ75自来水管1180米，Φ300污水管800米，</t>
    </r>
    <r>
      <rPr>
        <sz val="16"/>
        <rFont val="宋体"/>
        <charset val="134"/>
      </rPr>
      <t>Φ300暖气管400米，</t>
    </r>
    <r>
      <rPr>
        <u/>
        <sz val="16"/>
        <rFont val="宋体"/>
        <charset val="134"/>
      </rPr>
      <t>配套建设检查井等附属设施。4、8社硬化道路700米，2社架设污水管网300米。
2.对五三村11社350米主干道铲除后硬化，分别改造供水、排污管网各700米，配套建设附属设施。
3.对西头号村5、6社居民点800米道路进行硬化，</t>
    </r>
    <r>
      <rPr>
        <sz val="16"/>
        <rFont val="宋体"/>
        <charset val="134"/>
      </rPr>
      <t>门前花池进行换土并安装花池围栏1400米。</t>
    </r>
    <r>
      <rPr>
        <u/>
        <sz val="16"/>
        <rFont val="宋体"/>
        <charset val="134"/>
      </rPr>
      <t>在西头号村1、3社敷设污水网管2.5公里，铺垫消防通道2.5公里，配套建设检查井等附属设施。</t>
    </r>
  </si>
  <si>
    <t>项目建成后，产权归属所在村集体。项目实施解决群众日常道路破损严重出行难、供水管网跑冒滴漏严重等问题，完善了本村部分社基础设施建设，解决了公共服务区域短板弱项，助推和美乡村建设。</t>
  </si>
  <si>
    <t>项目实施期间为本村群众提供了务工岗位，增加了工资性收入，项目建成后方便了群众生产生活，完善了村基础设施建设，增加了群众的安全感、幸福感和获得感。</t>
  </si>
  <si>
    <t>县交通局</t>
  </si>
  <si>
    <t>蓼泉镇双泉村基础设施建设项目</t>
  </si>
  <si>
    <r>
      <rPr>
        <u/>
        <sz val="16"/>
        <rFont val="宋体"/>
        <charset val="134"/>
      </rPr>
      <t>沿蓼下路铺设渗水砖9000平方米，镶嵌路沿石7000米，道路铺油照面11100平方米，硬化地坪3000平方米，</t>
    </r>
    <r>
      <rPr>
        <sz val="16"/>
        <rFont val="宋体"/>
        <charset val="134"/>
      </rPr>
      <t>拆除地坪8500平方米，铺设供水管网3600米，换填种植土10000立方米。</t>
    </r>
  </si>
  <si>
    <t>项目建成后，产权归属双泉村集体。项目实施能够不断改善周边群众居住条件，让群众住的更安全、更放心，基础设施将不断完善，公共服务设施更加健全，有力助推生态宜居村庄建设，群众的幸福感、满意度将逐步提升。</t>
  </si>
  <si>
    <t>在项目建设过程中，可吸纳周边群众就近务工。项目建成后，在日常管护、保洁等方面为群众提供务工岗位，持续增加收入。</t>
  </si>
  <si>
    <t>板桥镇西柳村高质量住房基础设施建设项目（二期）</t>
  </si>
  <si>
    <t>板桥镇西柳村</t>
  </si>
  <si>
    <r>
      <rPr>
        <sz val="16"/>
        <rFont val="宋体"/>
        <charset val="134"/>
      </rPr>
      <t>在西柳村高质量住房点（二期）修建污水管网1000米，</t>
    </r>
    <r>
      <rPr>
        <u/>
        <sz val="16"/>
        <rFont val="宋体"/>
        <charset val="134"/>
      </rPr>
      <t>高低压线路600米，200KV变压器1台，供水管网500米，检查井30个，硬化道路220米，路沿石440米，配套附属设施</t>
    </r>
    <r>
      <rPr>
        <sz val="16"/>
        <rFont val="宋体"/>
        <charset val="134"/>
      </rPr>
      <t>。</t>
    </r>
  </si>
  <si>
    <t>项目资金主要用于道路、供水、排污等设施建设，为社区住户带来日常生活便利，建成后资产归西柳村集体所有，村委会负责日常监督管护。</t>
  </si>
  <si>
    <t>项目建成后，产权归属西柳村集体。通过项目实施，能够持续完善社区群众居住条件，让群众住的更安全、更放心，公共服务设施更加健全，有力助推生态宜居和美乡村建设，群众的幸福感、满意度将大幅提升。</t>
  </si>
  <si>
    <t>项目实施过程中，就近吸纳2户脱贫劳动力前来务工，保障脱贫户年收入增长率保持在15%左右，有效达到带动农户增收致富的目的。项目建成后，将进一步完善“金柳新居”社区道路、给排水附属设施条件，受益农户40户。</t>
  </si>
  <si>
    <t>板桥镇西湾村高质量住房基础设施建设项目（二期）</t>
  </si>
  <si>
    <t>板桥镇西湾村</t>
  </si>
  <si>
    <r>
      <rPr>
        <sz val="16"/>
        <rFont val="宋体"/>
        <charset val="134"/>
      </rPr>
      <t>在西湾村高质量住房点配套架设污水管网1000米，</t>
    </r>
    <r>
      <rPr>
        <u/>
        <sz val="16"/>
        <rFont val="宋体"/>
        <charset val="134"/>
      </rPr>
      <t>硬化道路500米，镶嵌路沿石1000米，架设供水管网1000米，检查井20座，高低压线路1200米</t>
    </r>
    <r>
      <rPr>
        <sz val="16"/>
        <rFont val="宋体"/>
        <charset val="134"/>
      </rPr>
      <t>，400KV变压器1台，配套附属设施。</t>
    </r>
  </si>
  <si>
    <t>项目资金主要用于道路、污水等基础设施建设，为社区住户带来生产生活便利，建成后资产归西湾村集体所有，村委会负责日常监督管护。</t>
  </si>
  <si>
    <t>项目建成后，产权归属西湾村集体。通过项目实施，能够持续完善社区群众居住条件，让群众住的更安全、更放心，公共服务设施更加健全，有力助推生态宜居和美乡村建设，群众的幸福感、满意度将大幅提升。</t>
  </si>
  <si>
    <t>项目实施过程中，可吸纳本村3-4名群众参与务工，增加工资性收入1000元以上。项目建成后，将进一步完善“碧水金湾”高质量住房点道路、供水等基础设施条件，受益农户30户。</t>
  </si>
  <si>
    <t>板桥镇壕洼村基础设施建设项目</t>
  </si>
  <si>
    <t>板桥镇壕洼村</t>
  </si>
  <si>
    <r>
      <rPr>
        <sz val="16"/>
        <rFont val="宋体"/>
        <charset val="134"/>
      </rPr>
      <t>在壕洼村铺垫砂石道路0.8公里，</t>
    </r>
    <r>
      <rPr>
        <u/>
        <sz val="16"/>
        <rFont val="宋体"/>
        <charset val="134"/>
      </rPr>
      <t>建设砂砾石道路3.2公里，架设供水管网1公里，高低压线路1.2公里及相关配套附属设施。</t>
    </r>
  </si>
  <si>
    <t>项目资金主要用于铺垫砂石道路、架设供水管网及电力设施配套。项目建成后将进一步延伸产业链，产权归属壕洼村集体所有，村委会负责日常监督管护。</t>
  </si>
  <si>
    <t>项目建成后，产权归属壕洼村集体。可进一步完善旅游基础配套设施，助推全镇旅游产业做大做强，拉动乡村旅游持续发展，旅游经济效益带动明显。</t>
  </si>
  <si>
    <t>项目实施过程中，可为周边4-7名群众提供务工机会，增加群众工资性收入。项目完工后，依托“金沙湾”旅游景区，带动村集体经济壮大发展的同时方便群众生产生活。</t>
  </si>
  <si>
    <t>鸭暖镇白寨村村内道路建设项目</t>
  </si>
  <si>
    <t>鸭暖镇白寨村</t>
  </si>
  <si>
    <r>
      <rPr>
        <u/>
        <sz val="16"/>
        <rFont val="宋体"/>
        <charset val="134"/>
      </rPr>
      <t>新建沥青混凝土道路2.81公里，其中6米宽道路2.7公里，8米宽道路0.11公里，安装路沿石5.7公里，标线施工2.81公里。</t>
    </r>
    <r>
      <rPr>
        <sz val="16"/>
        <rFont val="宋体"/>
        <charset val="134"/>
      </rPr>
      <t>新建围栏150米，土方换填2000立方米，增施有机肥500立方米，播撒草籽1000平方米，栽植绿化苗木300株，敷设供水管网3.5公里，新建标识牌1处。</t>
    </r>
  </si>
  <si>
    <t>项目建成后，产权归属白寨村集体。通过发展乡村旅游，吸引更多群众从事第三产业，增加收入，拓宽村集体公司收入。</t>
  </si>
  <si>
    <t>项目实施，完善了本区域基础设施建设，为项目区创造良好的设施环境，同时吸纳周边闲置劳动力就近务工，增加收入2000元以上。</t>
  </si>
  <si>
    <t>鸭暖镇2025年以工代赈项目</t>
  </si>
  <si>
    <t>2025年
3-10月</t>
  </si>
  <si>
    <t>鸭暖镇白寨村小屯村古寨村华强村</t>
  </si>
  <si>
    <r>
      <rPr>
        <u/>
        <sz val="16"/>
        <rFont val="宋体"/>
        <charset val="134"/>
      </rPr>
      <t>新建混凝土道路2.8公里，修建涵管桥6</t>
    </r>
    <r>
      <rPr>
        <sz val="16"/>
        <rFont val="宋体"/>
        <charset val="134"/>
      </rPr>
      <t>座。</t>
    </r>
  </si>
  <si>
    <t>通过项目建设有效改善了道路基础设施条件，保障了群众的出行安全，对产业的发展具有较大推动作用，带动贫困户增加经济收入。</t>
  </si>
  <si>
    <t>在项目建设过程中，可吸纳周边脱贫群众就近务工。项目建成后，在日常管护、保洁等方面为脱贫户提供务工岗位，持续增加收入。</t>
  </si>
  <si>
    <t>县发
改局</t>
  </si>
  <si>
    <t>倪家营镇汪家墩村基础设施建设项目</t>
  </si>
  <si>
    <t>硬化道路2公里，铺设渗水砖1000平方米，火烧板3000平方米。</t>
  </si>
  <si>
    <t>项目建成后，产权归属汪家墩村集体。充分改善了汪家墩村居民的生活环境，有助于打造和美宜居新型社区，提升乡村人居环境品味。</t>
  </si>
  <si>
    <t>通过项目实施，改善汪家墩村基础设施条件，同时带动周边群众改善生产生活条件。</t>
  </si>
  <si>
    <t>倪家营镇马郡村基础设施建设项目</t>
  </si>
  <si>
    <t>倪家营镇马郡村</t>
  </si>
  <si>
    <r>
      <rPr>
        <u/>
        <sz val="16"/>
        <rFont val="宋体"/>
        <charset val="134"/>
      </rPr>
      <t>硬化村社主干道路4000</t>
    </r>
    <r>
      <rPr>
        <sz val="16"/>
        <rFont val="宋体"/>
        <charset val="134"/>
      </rPr>
      <t>米</t>
    </r>
    <r>
      <rPr>
        <u/>
        <sz val="16"/>
        <rFont val="宋体"/>
        <charset val="134"/>
      </rPr>
      <t>（其中衔接资金硬化3500</t>
    </r>
    <r>
      <rPr>
        <sz val="16"/>
        <rFont val="宋体"/>
        <charset val="134"/>
      </rPr>
      <t>米</t>
    </r>
    <r>
      <rPr>
        <u/>
        <sz val="16"/>
        <rFont val="宋体"/>
        <charset val="134"/>
      </rPr>
      <t>）。</t>
    </r>
    <r>
      <rPr>
        <sz val="16"/>
        <rFont val="宋体"/>
        <charset val="134"/>
      </rPr>
      <t>更换涵管桥60米，安装防护栏300米。</t>
    </r>
  </si>
  <si>
    <t>项目建成后，产权归属马郡村集体。充分改善了马郡村居民的生活环境，有助于打造和美宜居新型社区，提升乡村人居环境品味。</t>
  </si>
  <si>
    <t>通过项目实施，改善马郡村基础设施条件，同时带动周边群众改善生产生活条件。</t>
  </si>
  <si>
    <t>倪家营镇黄家湾村基础设施建设项目</t>
  </si>
  <si>
    <t>道路铺油罩面18000平方米。</t>
  </si>
  <si>
    <t>项目建成后，产权归属黄家湾村集体。充分改善了黄家湾村居民的生活环境，有助于打造和美宜居新型社区，提升乡村人居环境品味。</t>
  </si>
  <si>
    <t>通过项目实施，改善黄家湾村基础设施条件，同时带动周边群众改善生产生活条件。</t>
  </si>
  <si>
    <t>倪家营镇下营村基础设施建设项目</t>
  </si>
  <si>
    <t>倪家营镇下营村</t>
  </si>
  <si>
    <r>
      <rPr>
        <u/>
        <sz val="16"/>
        <rFont val="宋体"/>
        <charset val="134"/>
      </rPr>
      <t>村社主干道路硬化2500米，铺油罩面1500米（其中衔接资金铺油罩面1000米）</t>
    </r>
    <r>
      <rPr>
        <sz val="16"/>
        <rFont val="宋体"/>
        <charset val="134"/>
      </rPr>
      <t>，开挖植树沟2000米，换填种植土2000立方米。</t>
    </r>
  </si>
  <si>
    <t>项目建成后，产权归属下营村集体。项目实施可改善下营村居民的生活环境，有力打造和美宜居新型社区，提升乡村人居环境品味。</t>
  </si>
  <si>
    <t>通过项目实施，改善下营村基础设施条件，同时带动周边群众改善生产生活条件。</t>
  </si>
  <si>
    <t>（三）乡村治理项目（1个）</t>
  </si>
  <si>
    <t>临泽县财政衔接推进乡村振兴补助资金“巾帼家美积分超市”奖补项目</t>
  </si>
  <si>
    <t>2025.07-2025.12</t>
  </si>
  <si>
    <r>
      <rPr>
        <sz val="16"/>
        <rFont val="宋体"/>
        <charset val="134"/>
      </rPr>
      <t>全县</t>
    </r>
    <r>
      <rPr>
        <sz val="16"/>
        <rFont val="宋体"/>
        <charset val="0"/>
      </rPr>
      <t>71个行政村及5个社区</t>
    </r>
  </si>
  <si>
    <t>全县76个村（社区）“巾帼家美积分超市”，围绕3大类14项指标，按照乡镇自评、县级复核程序，根据复核评价结果给予货品奖补。按照复核评价结果排名先后占总量的20%、30%、20%、15%、10%、5%将全县“巾帼家美积分超市”划分为一、二、三、四、五、六个奖补等次，其中一等“超市”奖补货品7000元，二等“超市”奖补货品6000元，三等“超市”奖补货品5000元，四等“超市”奖补货品4000元，五等“超市”奖补货品3000元，六等“超市”不予补助。鸭暖镇片区“巾帼家美积分超市”根据兑换货品实际数量进行奖补。</t>
  </si>
  <si>
    <t>进一步激发群众在乡村振兴、产业发展、人居环境整治、共建生态宜居美丽家园等方面的内生动力，使群众在相互学习、相互对比中受教育、提素质，培育乡风文明、良好家风、淳朴民风，为乡村振兴注入新动能。</t>
  </si>
  <si>
    <r>
      <rPr>
        <sz val="16"/>
        <rFont val="宋体"/>
        <charset val="134"/>
      </rPr>
      <t>对全县运行正常的村（社区）</t>
    </r>
    <r>
      <rPr>
        <sz val="16"/>
        <rFont val="宋体"/>
        <charset val="0"/>
      </rPr>
      <t>“巾帼家美积分超市”按照绩效评价等级进行货品奖补。片区“巾帼家美积分超市”按照兑换货品实际数量进行奖补。</t>
    </r>
  </si>
  <si>
    <t>县妇联</t>
  </si>
  <si>
    <t>各镇人民政府</t>
  </si>
  <si>
    <t>三、就业补助类项目（5个）</t>
  </si>
  <si>
    <t>乡村公益性岗位补贴项目</t>
  </si>
  <si>
    <t>1.为全县142个乡村公益性岗位人员，每人每月按500元标准发放岗位补贴，每年852000元；
2.为24个县城安置点易地扶贫搬迁就业岗位，每人每月按1500元发放岗位补贴，每年396000元。</t>
  </si>
  <si>
    <t>通过设置公益性岗位，帮助易地搬迁建档立卡脱贫劳动力上岗就业实现增收，持续巩固脱贫成果。</t>
  </si>
  <si>
    <t>开发镇村保洁环卫、巡查值守等公益性岗位，优先安置建档立卡脱贫劳动力，通过就业帮扶，帮助脱贫户增加收入。</t>
  </si>
  <si>
    <t>县人
社局</t>
  </si>
  <si>
    <t>临泽县稳定就业脱贫劳动力一次性交通费补助</t>
  </si>
  <si>
    <t>为全县外出务工稳定在3个月以上的临泽籍脱贫劳动力给予一次性往返交通补助，其中省外输转按照600元的标准给予，县外省内输转按照300元的标准给予。</t>
  </si>
  <si>
    <t>及时落实跨省务工交通费补贴600元/人和县外省内300元/人的优惠政策，帮助务工人员降低务工成本，提升脱贫劳动力稳定就业信心。</t>
  </si>
  <si>
    <t>鼓励脱贫户主动外出务工、长期务工和稳定务工，增加收入。</t>
  </si>
  <si>
    <t>临泽县乡村就业工厂（帮扶车间）吸纳脱贫劳动力稳定就业奖补项目</t>
  </si>
  <si>
    <t>全县6个乡村就业工厂（帮扶车间）</t>
  </si>
  <si>
    <t>对经认定的乡村就业工厂（帮扶车间），每年度就地就近吸纳甘肃籍脱贫劳动力稳定就业6个月以上的，按3000元/人标准给予奖补。</t>
  </si>
  <si>
    <t>充分发挥乡村就业工厂（帮扶车间）吸纳脱贫劳动力就业的作用，增强就业质量，提升带贫规模。</t>
  </si>
  <si>
    <t>不断推进乡村就业工厂（帮扶车间）转型升级，把农民工向外输转和就近就地就业相结合，帮助更多农民工实现稳定就业，</t>
  </si>
  <si>
    <t>雨露计划补助资金项目</t>
  </si>
  <si>
    <t>建档立卡脱贫户、监测户子女参加中等职业教育的每生每学期补助1500元。</t>
  </si>
  <si>
    <t>通过对农村脱贫户(含监测帮扶户)家庭子女接受中、高等职业教育的学生进行雨露计划职业技能培训补助，确保每个有意愿的脱贫户(含监测帮扶户)家庭新成长劳动力学会一项实用技能，就业创业能力得到提升，家庭工资性收入占比显著提高,实现一人长期就业，全家稳定脱贫致富的目标。</t>
  </si>
  <si>
    <r>
      <rPr>
        <sz val="16"/>
        <rFont val="宋体"/>
        <charset val="134"/>
      </rPr>
      <t>通过开展</t>
    </r>
    <r>
      <rPr>
        <sz val="16"/>
        <rFont val="Times New Roman"/>
        <charset val="134"/>
      </rPr>
      <t>“</t>
    </r>
    <r>
      <rPr>
        <sz val="16"/>
        <rFont val="宋体"/>
        <charset val="134"/>
      </rPr>
      <t>雨露计划</t>
    </r>
    <r>
      <rPr>
        <sz val="16"/>
        <rFont val="Times New Roman"/>
        <charset val="134"/>
      </rPr>
      <t>+”</t>
    </r>
    <r>
      <rPr>
        <sz val="16"/>
        <rFont val="宋体"/>
        <charset val="134"/>
      </rPr>
      <t>就业促进专项行动，将雨露计划毕业生纳入稳岗就业工作范围，充分发挥市场主体作用，广泛动员社会力量参与</t>
    </r>
    <r>
      <rPr>
        <sz val="16"/>
        <rFont val="Times New Roman"/>
        <charset val="134"/>
      </rPr>
      <t>,</t>
    </r>
    <r>
      <rPr>
        <sz val="16"/>
        <rFont val="宋体"/>
        <charset val="134"/>
      </rPr>
      <t>通过专场招聘会、校企对接、就业推荐等方式，为毕业学生推荐合适的岗位、提供优质的服务。</t>
    </r>
  </si>
  <si>
    <t>2025年乡村寄递物流公益性岗位补贴项目</t>
  </si>
  <si>
    <t>为全县3个乡村寄递物流公益性岗位人员，每人每月按600元标准发放岗位补贴，共计2.16万元；</t>
  </si>
  <si>
    <t>充分发挥乡村寄递物流吸纳脱贫劳动力就业的作用，增强就业质量，提升带贫规模。</t>
  </si>
  <si>
    <t>鼓励脱贫户主动参与乡村寄递物流、长期务工和稳定务工，增加收入。</t>
  </si>
  <si>
    <t>四、金融扶持类项目（1个）</t>
  </si>
  <si>
    <t>临泽县易地扶贫搬迁贷款贴息项目</t>
  </si>
  <si>
    <t>用于2016年度285户易地搬迁户贷款贴息补助。</t>
  </si>
  <si>
    <t>五、项目管理费（1个）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</si>
</sst>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_);[Red]\(0.00\)"/>
    <numFmt numFmtId="179" formatCode="yyyy&quot;年&quot;m&quot;月&quot;;@"/>
    <numFmt numFmtId="180" formatCode="0_);[Red]\(0\)"/>
  </numFmts>
  <fonts count="37">
    <font>
      <sz val="12"/>
      <name val="等线"/>
      <charset val="134"/>
    </font>
    <font>
      <b/>
      <sz val="14"/>
      <name val="宋体"/>
      <charset val="134"/>
    </font>
    <font>
      <b/>
      <sz val="16"/>
      <name val="宋体"/>
      <charset val="134"/>
    </font>
    <font>
      <sz val="16"/>
      <name val="宋体"/>
      <charset val="134"/>
    </font>
    <font>
      <sz val="12"/>
      <name val="宋体"/>
      <charset val="134"/>
    </font>
    <font>
      <b/>
      <sz val="12"/>
      <name val="宋体"/>
      <charset val="134"/>
    </font>
    <font>
      <sz val="14"/>
      <name val="宋体"/>
      <charset val="134"/>
    </font>
    <font>
      <sz val="26"/>
      <name val="方正小标宋简体"/>
      <charset val="134"/>
    </font>
    <font>
      <u/>
      <sz val="16"/>
      <name val="宋体"/>
      <charset val="134"/>
    </font>
    <font>
      <u/>
      <sz val="16"/>
      <name val="方正书宋_GBK"/>
      <charset val="0"/>
    </font>
    <font>
      <sz val="16"/>
      <name val="宋体"/>
      <charset val="0"/>
    </font>
    <font>
      <sz val="16"/>
      <name val="Times New Roman"/>
      <charset val="134"/>
    </font>
    <font>
      <sz val="16"/>
      <name val="方正书宋_GBK"/>
      <charset val="134"/>
    </font>
    <font>
      <sz val="16"/>
      <name val="等线"/>
      <charset val="0"/>
      <scheme val="minor"/>
    </font>
    <font>
      <b/>
      <sz val="16"/>
      <name val="Times New Roman"/>
      <charset val="0"/>
    </font>
    <font>
      <b/>
      <sz val="16"/>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6"/>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3" borderId="18" applyNumberFormat="0" applyAlignment="0" applyProtection="0">
      <alignment vertical="center"/>
    </xf>
    <xf numFmtId="0" fontId="26" fillId="4" borderId="19" applyNumberFormat="0" applyAlignment="0" applyProtection="0">
      <alignment vertical="center"/>
    </xf>
    <xf numFmtId="0" fontId="27" fillId="4" borderId="18" applyNumberFormat="0" applyAlignment="0" applyProtection="0">
      <alignment vertical="center"/>
    </xf>
    <xf numFmtId="0" fontId="28" fillId="5"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18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left" vertical="center"/>
    </xf>
    <xf numFmtId="176" fontId="4" fillId="0" borderId="0" xfId="0" applyNumberFormat="1" applyFont="1">
      <alignment vertical="center"/>
    </xf>
    <xf numFmtId="0" fontId="4" fillId="0" borderId="0" xfId="0" applyFont="1" applyAlignment="1">
      <alignment horizontal="center" vertical="center"/>
    </xf>
    <xf numFmtId="177"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Font="1">
      <alignment vertical="center"/>
    </xf>
    <xf numFmtId="0" fontId="7" fillId="0" borderId="0" xfId="0" applyFont="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8" fillId="0" borderId="1" xfId="0" applyFont="1" applyBorder="1" applyAlignment="1">
      <alignment horizontal="left"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0" fontId="8" fillId="0" borderId="5" xfId="0" applyFont="1" applyFill="1" applyBorder="1" applyAlignment="1">
      <alignment horizontal="justify" vertical="center" wrapText="1"/>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xf>
    <xf numFmtId="0" fontId="8" fillId="0" borderId="1" xfId="0" applyFont="1" applyFill="1" applyBorder="1" applyAlignment="1">
      <alignment horizontal="justify" vertical="center" wrapText="1"/>
    </xf>
    <xf numFmtId="0" fontId="3" fillId="0" borderId="1" xfId="0" applyFont="1" applyBorder="1" applyAlignment="1">
      <alignment horizontal="center" vertical="center"/>
    </xf>
    <xf numFmtId="0" fontId="9" fillId="0"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Fill="1" applyBorder="1" applyAlignment="1" applyProtection="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pplyProtection="1">
      <alignment horizontal="center" vertical="center" wrapText="1"/>
    </xf>
    <xf numFmtId="176" fontId="3" fillId="0" borderId="5" xfId="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8" fillId="0" borderId="6" xfId="0" applyFont="1" applyBorder="1" applyAlignment="1">
      <alignment horizontal="left" vertical="center" wrapText="1"/>
    </xf>
    <xf numFmtId="176" fontId="3" fillId="0" borderId="6" xfId="0"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Fill="1" applyBorder="1" applyAlignment="1">
      <alignment vertical="center"/>
    </xf>
    <xf numFmtId="0" fontId="3" fillId="0" borderId="5" xfId="0" applyFont="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176" fontId="2" fillId="0" borderId="10" xfId="0" applyNumberFormat="1" applyFont="1" applyBorder="1" applyAlignment="1">
      <alignment horizontal="center" vertical="center" wrapText="1"/>
    </xf>
    <xf numFmtId="0" fontId="3" fillId="0" borderId="11" xfId="0" applyFont="1" applyBorder="1" applyAlignment="1">
      <alignment horizontal="center" vertical="center"/>
    </xf>
    <xf numFmtId="0" fontId="3" fillId="0" borderId="4"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justify" vertical="center" wrapText="1"/>
    </xf>
    <xf numFmtId="176" fontId="3" fillId="0" borderId="5" xfId="0" applyNumberFormat="1" applyFont="1" applyFill="1" applyBorder="1" applyAlignment="1" applyProtection="1">
      <alignment horizontal="center" vertical="center" wrapText="1"/>
    </xf>
    <xf numFmtId="0" fontId="8" fillId="0" borderId="5" xfId="0" applyFont="1" applyFill="1" applyBorder="1" applyAlignment="1">
      <alignment vertical="center" wrapText="1"/>
    </xf>
    <xf numFmtId="0" fontId="10" fillId="0" borderId="5" xfId="0" applyFont="1" applyFill="1" applyBorder="1" applyAlignment="1">
      <alignment horizontal="center" vertical="center" wrapText="1"/>
    </xf>
    <xf numFmtId="0" fontId="8" fillId="0" borderId="1" xfId="0" applyFont="1" applyBorder="1" applyAlignment="1">
      <alignment vertical="center" wrapText="1"/>
    </xf>
    <xf numFmtId="177"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49" fontId="3" fillId="0" borderId="5" xfId="0" applyNumberFormat="1" applyFont="1" applyFill="1" applyBorder="1" applyAlignment="1">
      <alignment horizontal="left" vertical="center" wrapText="1"/>
    </xf>
    <xf numFmtId="0" fontId="3" fillId="0" borderId="5" xfId="0" applyFont="1" applyFill="1" applyBorder="1" applyAlignment="1" applyProtection="1">
      <alignment horizontal="left" vertical="center" wrapText="1"/>
    </xf>
    <xf numFmtId="0" fontId="3" fillId="0" borderId="5" xfId="0" applyFont="1" applyFill="1" applyBorder="1" applyAlignment="1" applyProtection="1">
      <alignment horizontal="justify" vertical="center" wrapText="1"/>
    </xf>
    <xf numFmtId="0" fontId="10" fillId="0" borderId="5" xfId="0" applyFont="1" applyFill="1" applyBorder="1" applyAlignment="1">
      <alignment horizontal="justify" vertical="center" wrapText="1"/>
    </xf>
    <xf numFmtId="177" fontId="3" fillId="0" borderId="1" xfId="0" applyNumberFormat="1" applyFont="1" applyBorder="1" applyAlignment="1">
      <alignment horizontal="center" vertical="center" wrapText="1"/>
    </xf>
    <xf numFmtId="0" fontId="3" fillId="0" borderId="1" xfId="0" applyFont="1" applyBorder="1">
      <alignment vertical="center"/>
    </xf>
    <xf numFmtId="178" fontId="2"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xf>
    <xf numFmtId="0" fontId="3" fillId="0" borderId="1" xfId="0" applyFont="1" applyFill="1" applyBorder="1" applyAlignment="1">
      <alignment horizontal="justify" vertical="center" wrapText="1"/>
    </xf>
    <xf numFmtId="178" fontId="3" fillId="0" borderId="1" xfId="0" applyNumberFormat="1" applyFont="1" applyBorder="1" applyAlignment="1">
      <alignment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lignment vertical="center"/>
    </xf>
    <xf numFmtId="0"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6" xfId="0"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6" xfId="0" applyNumberFormat="1" applyFont="1" applyBorder="1" applyAlignment="1">
      <alignment horizontal="center" vertical="center" wrapText="1"/>
    </xf>
    <xf numFmtId="177" fontId="3" fillId="0" borderId="6"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2" fillId="0" borderId="10" xfId="0" applyFont="1" applyBorder="1" applyAlignment="1">
      <alignment horizontal="left" vertical="center" wrapText="1"/>
    </xf>
    <xf numFmtId="49" fontId="2" fillId="0" borderId="10" xfId="0" applyNumberFormat="1" applyFont="1" applyBorder="1" applyAlignment="1">
      <alignment horizontal="left" vertical="center" wrapText="1"/>
    </xf>
    <xf numFmtId="0" fontId="2" fillId="0" borderId="10" xfId="0" applyFont="1" applyBorder="1">
      <alignment vertical="center"/>
    </xf>
    <xf numFmtId="49" fontId="2" fillId="0" borderId="10" xfId="0" applyNumberFormat="1" applyFont="1" applyBorder="1" applyAlignment="1">
      <alignment horizontal="center" vertical="center" wrapText="1"/>
    </xf>
    <xf numFmtId="177" fontId="2" fillId="0" borderId="10" xfId="0" applyNumberFormat="1" applyFont="1" applyBorder="1" applyAlignment="1">
      <alignment horizontal="center" vertical="center" wrapText="1"/>
    </xf>
    <xf numFmtId="177" fontId="3" fillId="0" borderId="5" xfId="0" applyNumberFormat="1" applyFont="1" applyFill="1" applyBorder="1" applyAlignment="1">
      <alignment horizontal="center" vertical="center" wrapText="1"/>
    </xf>
    <xf numFmtId="178" fontId="3" fillId="0" borderId="1" xfId="0" applyNumberFormat="1" applyFont="1" applyBorder="1" applyAlignment="1">
      <alignment horizontal="left" vertical="center" wrapText="1"/>
    </xf>
    <xf numFmtId="178" fontId="2" fillId="0" borderId="5"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177" fontId="3" fillId="0" borderId="5" xfId="0" applyNumberFormat="1" applyFont="1" applyFill="1" applyBorder="1" applyAlignment="1" applyProtection="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49" fontId="3" fillId="0" borderId="2" xfId="0" applyNumberFormat="1" applyFont="1" applyBorder="1" applyAlignment="1">
      <alignment horizontal="left" vertical="center" wrapText="1"/>
    </xf>
    <xf numFmtId="179" fontId="3" fillId="0" borderId="5"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57" fontId="12" fillId="0" borderId="5" xfId="0" applyNumberFormat="1" applyFont="1" applyFill="1" applyBorder="1" applyAlignment="1">
      <alignment horizontal="center" vertical="center" wrapText="1"/>
    </xf>
    <xf numFmtId="0" fontId="2" fillId="0" borderId="5" xfId="0" applyFont="1" applyBorder="1" applyAlignment="1">
      <alignment horizontal="justify" vertical="center" wrapText="1"/>
    </xf>
    <xf numFmtId="49" fontId="2" fillId="0" borderId="2"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5" xfId="0" applyFont="1" applyFill="1" applyBorder="1" applyAlignment="1">
      <alignment vertical="center"/>
    </xf>
    <xf numFmtId="0" fontId="3" fillId="0" borderId="13" xfId="0" applyFont="1" applyBorder="1" applyAlignment="1">
      <alignment horizontal="center" vertical="center" wrapText="1"/>
    </xf>
    <xf numFmtId="0" fontId="3" fillId="0" borderId="14" xfId="0" applyFont="1" applyFill="1" applyBorder="1" applyAlignment="1" applyProtection="1">
      <alignment horizontal="center" vertical="center" wrapText="1"/>
    </xf>
    <xf numFmtId="57" fontId="3" fillId="0" borderId="5" xfId="0" applyNumberFormat="1" applyFont="1" applyFill="1" applyBorder="1" applyAlignment="1" applyProtection="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57" fontId="3" fillId="0" borderId="5" xfId="0" applyNumberFormat="1" applyFont="1" applyFill="1" applyBorder="1" applyAlignment="1">
      <alignment horizontal="center" vertical="center" wrapText="1"/>
    </xf>
    <xf numFmtId="57" fontId="3" fillId="0" borderId="5" xfId="0" applyNumberFormat="1" applyFont="1" applyBorder="1" applyAlignment="1">
      <alignment horizontal="center" vertical="center" wrapText="1"/>
    </xf>
    <xf numFmtId="57" fontId="13" fillId="0" borderId="5" xfId="0" applyNumberFormat="1" applyFont="1" applyFill="1" applyBorder="1" applyAlignment="1">
      <alignment horizontal="center" vertical="center"/>
    </xf>
    <xf numFmtId="0" fontId="14" fillId="0" borderId="5" xfId="0" applyFont="1" applyFill="1" applyBorder="1" applyAlignment="1">
      <alignment horizontal="justify" vertical="center"/>
    </xf>
    <xf numFmtId="177" fontId="3" fillId="0" borderId="2"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2" fillId="0" borderId="5" xfId="0" applyFont="1" applyBorder="1" applyAlignment="1">
      <alignment horizontal="left" vertical="center"/>
    </xf>
    <xf numFmtId="176" fontId="2" fillId="0" borderId="5" xfId="0" applyNumberFormat="1" applyFont="1" applyBorder="1" applyAlignment="1">
      <alignment horizontal="center" vertical="center" wrapText="1"/>
    </xf>
    <xf numFmtId="0" fontId="3" fillId="0" borderId="5" xfId="0" applyFont="1" applyFill="1" applyBorder="1" applyAlignment="1">
      <alignment horizontal="center" vertical="center"/>
    </xf>
    <xf numFmtId="49" fontId="3" fillId="0" borderId="5" xfId="0" applyNumberFormat="1" applyFont="1" applyBorder="1" applyAlignment="1">
      <alignment horizontal="center" vertical="center" wrapText="1"/>
    </xf>
    <xf numFmtId="49" fontId="3" fillId="0" borderId="5" xfId="0" applyNumberFormat="1" applyFont="1" applyFill="1" applyBorder="1" applyAlignment="1">
      <alignment horizontal="center" vertical="center" wrapText="1"/>
    </xf>
    <xf numFmtId="176" fontId="3" fillId="0" borderId="5" xfId="0" applyNumberFormat="1" applyFont="1" applyBorder="1" applyAlignment="1">
      <alignment horizontal="center" vertical="center" wrapText="1"/>
    </xf>
    <xf numFmtId="0" fontId="3" fillId="0" borderId="5" xfId="0" applyFont="1" applyBorder="1">
      <alignment vertical="center"/>
    </xf>
    <xf numFmtId="0" fontId="3" fillId="0" borderId="5" xfId="0" applyFont="1" applyBorder="1" applyAlignment="1">
      <alignment horizontal="justify" vertical="center"/>
    </xf>
    <xf numFmtId="0" fontId="3" fillId="0" borderId="5" xfId="0" applyFont="1" applyBorder="1" applyAlignment="1">
      <alignment horizontal="left" vertical="center" wrapText="1"/>
    </xf>
    <xf numFmtId="0" fontId="8" fillId="0" borderId="5" xfId="0" applyFont="1" applyBorder="1" applyAlignment="1">
      <alignment horizontal="left" vertical="center" wrapText="1"/>
    </xf>
    <xf numFmtId="176" fontId="3" fillId="0" borderId="5" xfId="0" applyNumberFormat="1" applyFont="1" applyBorder="1" applyAlignment="1">
      <alignment horizontal="center" vertical="center"/>
    </xf>
    <xf numFmtId="0" fontId="3" fillId="0" borderId="5" xfId="0" applyFont="1" applyBorder="1" applyAlignment="1">
      <alignment horizontal="justify" vertical="center" wrapText="1"/>
    </xf>
    <xf numFmtId="180" fontId="3" fillId="0" borderId="5" xfId="0" applyNumberFormat="1" applyFont="1" applyBorder="1" applyAlignment="1">
      <alignment horizontal="center" vertical="center" wrapText="1"/>
    </xf>
    <xf numFmtId="0" fontId="8" fillId="0" borderId="5" xfId="0" applyFont="1" applyBorder="1" applyAlignment="1">
      <alignment horizontal="justify" vertical="center" wrapText="1"/>
    </xf>
    <xf numFmtId="0" fontId="3" fillId="0" borderId="5" xfId="0" applyNumberFormat="1"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176" fontId="2" fillId="0" borderId="5" xfId="0" applyNumberFormat="1" applyFont="1" applyBorder="1" applyAlignment="1">
      <alignment horizontal="center" vertical="center"/>
    </xf>
    <xf numFmtId="176" fontId="3" fillId="0" borderId="5" xfId="0" applyNumberFormat="1" applyFont="1" applyBorder="1">
      <alignment vertical="center"/>
    </xf>
    <xf numFmtId="0" fontId="6" fillId="0" borderId="0" xfId="0" applyFont="1" applyAlignment="1">
      <alignment horizontal="left" vertical="center"/>
    </xf>
    <xf numFmtId="176" fontId="6" fillId="0" borderId="0" xfId="0" applyNumberFormat="1" applyFont="1">
      <alignmen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1" fillId="0" borderId="1" xfId="0" applyFont="1" applyBorder="1" applyAlignment="1">
      <alignment horizontal="center" vertical="center"/>
    </xf>
    <xf numFmtId="0" fontId="3" fillId="0" borderId="6" xfId="0" applyFont="1" applyBorder="1" applyAlignment="1">
      <alignment horizontal="justify" vertical="center" wrapText="1"/>
    </xf>
    <xf numFmtId="0" fontId="3" fillId="0" borderId="6" xfId="0" applyFont="1" applyBorder="1">
      <alignment vertical="center"/>
    </xf>
    <xf numFmtId="177" fontId="3" fillId="0" borderId="6" xfId="0" applyNumberFormat="1" applyFont="1" applyBorder="1" applyAlignment="1">
      <alignment horizontal="center" vertical="center"/>
    </xf>
    <xf numFmtId="49" fontId="2" fillId="0" borderId="5" xfId="0" applyNumberFormat="1" applyFont="1" applyBorder="1" applyAlignment="1">
      <alignment horizontal="left" vertical="center" wrapText="1"/>
    </xf>
    <xf numFmtId="0" fontId="2" fillId="0" borderId="5" xfId="0" applyFont="1" applyBorder="1">
      <alignment vertical="center"/>
    </xf>
    <xf numFmtId="177" fontId="2" fillId="0" borderId="5" xfId="0" applyNumberFormat="1" applyFont="1" applyBorder="1" applyAlignment="1">
      <alignment horizontal="center" vertical="center"/>
    </xf>
    <xf numFmtId="177" fontId="2" fillId="0" borderId="5" xfId="0" applyNumberFormat="1" applyFont="1" applyBorder="1" applyAlignment="1">
      <alignment horizontal="center" vertical="center" wrapText="1"/>
    </xf>
    <xf numFmtId="49" fontId="3" fillId="0" borderId="5" xfId="0" applyNumberFormat="1" applyFont="1" applyBorder="1" applyAlignment="1">
      <alignment horizontal="left" vertical="center" wrapText="1"/>
    </xf>
    <xf numFmtId="177" fontId="3" fillId="0" borderId="5" xfId="0" applyNumberFormat="1" applyFont="1" applyBorder="1" applyAlignment="1">
      <alignment horizontal="center" vertical="center"/>
    </xf>
    <xf numFmtId="177" fontId="3"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78" fontId="2" fillId="0" borderId="5" xfId="0" applyNumberFormat="1" applyFont="1" applyBorder="1" applyAlignment="1">
      <alignment horizontal="center" vertical="center" wrapText="1"/>
    </xf>
    <xf numFmtId="178" fontId="3" fillId="0" borderId="5" xfId="0" applyNumberFormat="1" applyFont="1" applyBorder="1" applyAlignment="1">
      <alignment horizontal="left" vertical="center" wrapText="1"/>
    </xf>
    <xf numFmtId="178" fontId="3" fillId="0" borderId="5" xfId="0" applyNumberFormat="1"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3" fillId="0" borderId="5" xfId="0" applyFont="1" applyBorder="1" applyAlignment="1">
      <alignment horizontal="left" vertical="center"/>
    </xf>
    <xf numFmtId="0" fontId="6" fillId="0" borderId="0" xfId="0" applyFont="1" applyAlignment="1">
      <alignment horizontal="center" vertical="center"/>
    </xf>
    <xf numFmtId="177" fontId="6" fillId="0" borderId="0" xfId="0" applyNumberFormat="1" applyFont="1" applyAlignment="1">
      <alignment horizontal="center" vertical="center"/>
    </xf>
    <xf numFmtId="49" fontId="3" fillId="0" borderId="13"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57" fontId="2" fillId="0" borderId="5"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12" fillId="0" borderId="5" xfId="0" applyFont="1" applyBorder="1" applyAlignment="1">
      <alignment horizontal="center" vertical="center" wrapText="1"/>
    </xf>
    <xf numFmtId="0" fontId="3" fillId="0" borderId="5" xfId="0" applyNumberFormat="1" applyFont="1" applyBorder="1" applyAlignment="1">
      <alignment horizontal="center" vertical="center" wrapText="1"/>
    </xf>
    <xf numFmtId="49" fontId="3" fillId="0" borderId="14" xfId="0" applyNumberFormat="1" applyFont="1" applyFill="1" applyBorder="1" applyAlignment="1">
      <alignment horizontal="center" vertical="center" wrapText="1"/>
    </xf>
    <xf numFmtId="0" fontId="2" fillId="0" borderId="14" xfId="0" applyFont="1" applyBorder="1" applyAlignment="1">
      <alignment horizontal="center" vertical="center" wrapText="1"/>
    </xf>
    <xf numFmtId="0" fontId="3" fillId="0" borderId="14" xfId="0" applyFont="1" applyFill="1" applyBorder="1" applyAlignment="1">
      <alignment horizontal="center" vertical="center" wrapText="1"/>
    </xf>
    <xf numFmtId="0" fontId="2" fillId="0" borderId="14" xfId="0" applyFont="1" applyBorder="1">
      <alignment vertical="center"/>
    </xf>
    <xf numFmtId="0" fontId="3" fillId="0" borderId="14" xfId="0" applyFont="1" applyBorder="1">
      <alignment vertical="center"/>
    </xf>
    <xf numFmtId="0" fontId="3"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445386</xdr:colOff>
      <xdr:row>12</xdr:row>
      <xdr:rowOff>0</xdr:rowOff>
    </xdr:from>
    <xdr:to>
      <xdr:col>4</xdr:col>
      <xdr:colOff>198591</xdr:colOff>
      <xdr:row>12</xdr:row>
      <xdr:rowOff>104675</xdr:rowOff>
    </xdr:to>
    <xdr:sp>
      <xdr:nvSpPr>
        <xdr:cNvPr id="576"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77"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78"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79"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80"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81"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82"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83"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84"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85"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86"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87"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88"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89"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90"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91"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92"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93"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94"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95"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96"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97"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98"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599"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00"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01"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02"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03"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04"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05"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06"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07"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08"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09"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10"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11"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12"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13"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14"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15"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16"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17"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18"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19"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20"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21"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22"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23"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24"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25"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26"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27"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28"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29"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30"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31"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32"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33"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34"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35"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36"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37"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38"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39"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40"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41"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42"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43"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44"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45"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46"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47"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48"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49"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50"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51"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52"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53"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54"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55"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56"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57"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58"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12</xdr:row>
      <xdr:rowOff>0</xdr:rowOff>
    </xdr:from>
    <xdr:to>
      <xdr:col>4</xdr:col>
      <xdr:colOff>198591</xdr:colOff>
      <xdr:row>12</xdr:row>
      <xdr:rowOff>104675</xdr:rowOff>
    </xdr:to>
    <xdr:sp>
      <xdr:nvSpPr>
        <xdr:cNvPr id="659" name="rect"/>
        <xdr:cNvSpPr/>
      </xdr:nvSpPr>
      <xdr:spPr>
        <a:xfrm>
          <a:off x="24263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60"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61"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62"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63"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64"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65"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66"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67"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68"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69"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70"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71"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72"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73"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74"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75"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76"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77"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78"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79"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80"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81"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82"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83"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84"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85"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86"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87"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88"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89"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90"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91"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92"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93"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94"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95"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96"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97"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98"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699"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700"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701"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702"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703"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704"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705"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706"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707"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708"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709"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710"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711"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712"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713"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714"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12</xdr:row>
      <xdr:rowOff>0</xdr:rowOff>
    </xdr:from>
    <xdr:to>
      <xdr:col>3</xdr:col>
      <xdr:colOff>198591</xdr:colOff>
      <xdr:row>12</xdr:row>
      <xdr:rowOff>104675</xdr:rowOff>
    </xdr:to>
    <xdr:sp>
      <xdr:nvSpPr>
        <xdr:cNvPr id="715" name="rect"/>
        <xdr:cNvSpPr/>
      </xdr:nvSpPr>
      <xdr:spPr>
        <a:xfrm>
          <a:off x="1854835" y="114681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444835</xdr:colOff>
      <xdr:row>14</xdr:row>
      <xdr:rowOff>0</xdr:rowOff>
    </xdr:from>
    <xdr:to>
      <xdr:col>4</xdr:col>
      <xdr:colOff>444835</xdr:colOff>
      <xdr:row>14</xdr:row>
      <xdr:rowOff>95448</xdr:rowOff>
    </xdr:to>
    <xdr:sp>
      <xdr:nvSpPr>
        <xdr:cNvPr id="716" name="rect"/>
        <xdr:cNvSpPr/>
      </xdr:nvSpPr>
      <xdr:spPr>
        <a:xfrm>
          <a:off x="2997200" y="15468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14</xdr:row>
      <xdr:rowOff>0</xdr:rowOff>
    </xdr:from>
    <xdr:to>
      <xdr:col>4</xdr:col>
      <xdr:colOff>444835</xdr:colOff>
      <xdr:row>14</xdr:row>
      <xdr:rowOff>95448</xdr:rowOff>
    </xdr:to>
    <xdr:sp>
      <xdr:nvSpPr>
        <xdr:cNvPr id="717" name="rect"/>
        <xdr:cNvSpPr/>
      </xdr:nvSpPr>
      <xdr:spPr>
        <a:xfrm>
          <a:off x="2997200" y="15468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14</xdr:row>
      <xdr:rowOff>0</xdr:rowOff>
    </xdr:from>
    <xdr:to>
      <xdr:col>4</xdr:col>
      <xdr:colOff>444835</xdr:colOff>
      <xdr:row>14</xdr:row>
      <xdr:rowOff>95448</xdr:rowOff>
    </xdr:to>
    <xdr:sp>
      <xdr:nvSpPr>
        <xdr:cNvPr id="718" name="rect"/>
        <xdr:cNvSpPr/>
      </xdr:nvSpPr>
      <xdr:spPr>
        <a:xfrm>
          <a:off x="2997200" y="15468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14</xdr:row>
      <xdr:rowOff>0</xdr:rowOff>
    </xdr:from>
    <xdr:to>
      <xdr:col>4</xdr:col>
      <xdr:colOff>444835</xdr:colOff>
      <xdr:row>14</xdr:row>
      <xdr:rowOff>95448</xdr:rowOff>
    </xdr:to>
    <xdr:sp>
      <xdr:nvSpPr>
        <xdr:cNvPr id="719" name="rect"/>
        <xdr:cNvSpPr/>
      </xdr:nvSpPr>
      <xdr:spPr>
        <a:xfrm>
          <a:off x="2997200" y="15468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14</xdr:row>
      <xdr:rowOff>0</xdr:rowOff>
    </xdr:from>
    <xdr:to>
      <xdr:col>4</xdr:col>
      <xdr:colOff>444835</xdr:colOff>
      <xdr:row>14</xdr:row>
      <xdr:rowOff>95448</xdr:rowOff>
    </xdr:to>
    <xdr:sp>
      <xdr:nvSpPr>
        <xdr:cNvPr id="720" name="rect"/>
        <xdr:cNvSpPr/>
      </xdr:nvSpPr>
      <xdr:spPr>
        <a:xfrm>
          <a:off x="2997200" y="15468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14</xdr:row>
      <xdr:rowOff>0</xdr:rowOff>
    </xdr:from>
    <xdr:to>
      <xdr:col>4</xdr:col>
      <xdr:colOff>444835</xdr:colOff>
      <xdr:row>14</xdr:row>
      <xdr:rowOff>95448</xdr:rowOff>
    </xdr:to>
    <xdr:sp>
      <xdr:nvSpPr>
        <xdr:cNvPr id="721" name="rect"/>
        <xdr:cNvSpPr/>
      </xdr:nvSpPr>
      <xdr:spPr>
        <a:xfrm>
          <a:off x="2997200" y="15468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14</xdr:row>
      <xdr:rowOff>0</xdr:rowOff>
    </xdr:from>
    <xdr:to>
      <xdr:col>4</xdr:col>
      <xdr:colOff>444835</xdr:colOff>
      <xdr:row>14</xdr:row>
      <xdr:rowOff>95448</xdr:rowOff>
    </xdr:to>
    <xdr:sp>
      <xdr:nvSpPr>
        <xdr:cNvPr id="722" name="rect"/>
        <xdr:cNvSpPr/>
      </xdr:nvSpPr>
      <xdr:spPr>
        <a:xfrm>
          <a:off x="2997200" y="15468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14</xdr:row>
      <xdr:rowOff>0</xdr:rowOff>
    </xdr:from>
    <xdr:to>
      <xdr:col>4</xdr:col>
      <xdr:colOff>444835</xdr:colOff>
      <xdr:row>14</xdr:row>
      <xdr:rowOff>95448</xdr:rowOff>
    </xdr:to>
    <xdr:sp>
      <xdr:nvSpPr>
        <xdr:cNvPr id="723" name="rect"/>
        <xdr:cNvSpPr/>
      </xdr:nvSpPr>
      <xdr:spPr>
        <a:xfrm>
          <a:off x="2997200" y="15468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14</xdr:row>
      <xdr:rowOff>0</xdr:rowOff>
    </xdr:from>
    <xdr:to>
      <xdr:col>4</xdr:col>
      <xdr:colOff>444835</xdr:colOff>
      <xdr:row>14</xdr:row>
      <xdr:rowOff>95448</xdr:rowOff>
    </xdr:to>
    <xdr:sp>
      <xdr:nvSpPr>
        <xdr:cNvPr id="724" name="rect"/>
        <xdr:cNvSpPr/>
      </xdr:nvSpPr>
      <xdr:spPr>
        <a:xfrm>
          <a:off x="2997200" y="15468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14</xdr:row>
      <xdr:rowOff>0</xdr:rowOff>
    </xdr:from>
    <xdr:to>
      <xdr:col>4</xdr:col>
      <xdr:colOff>444835</xdr:colOff>
      <xdr:row>14</xdr:row>
      <xdr:rowOff>95448</xdr:rowOff>
    </xdr:to>
    <xdr:sp>
      <xdr:nvSpPr>
        <xdr:cNvPr id="725" name="rect"/>
        <xdr:cNvSpPr/>
      </xdr:nvSpPr>
      <xdr:spPr>
        <a:xfrm>
          <a:off x="2997200" y="15468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14</xdr:row>
      <xdr:rowOff>0</xdr:rowOff>
    </xdr:from>
    <xdr:to>
      <xdr:col>4</xdr:col>
      <xdr:colOff>444835</xdr:colOff>
      <xdr:row>14</xdr:row>
      <xdr:rowOff>95448</xdr:rowOff>
    </xdr:to>
    <xdr:sp>
      <xdr:nvSpPr>
        <xdr:cNvPr id="726" name="rect"/>
        <xdr:cNvSpPr/>
      </xdr:nvSpPr>
      <xdr:spPr>
        <a:xfrm>
          <a:off x="2997200" y="15468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14</xdr:row>
      <xdr:rowOff>0</xdr:rowOff>
    </xdr:from>
    <xdr:to>
      <xdr:col>4</xdr:col>
      <xdr:colOff>444835</xdr:colOff>
      <xdr:row>14</xdr:row>
      <xdr:rowOff>95448</xdr:rowOff>
    </xdr:to>
    <xdr:sp>
      <xdr:nvSpPr>
        <xdr:cNvPr id="727" name="rect"/>
        <xdr:cNvSpPr/>
      </xdr:nvSpPr>
      <xdr:spPr>
        <a:xfrm>
          <a:off x="2997200" y="15468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14</xdr:row>
      <xdr:rowOff>0</xdr:rowOff>
    </xdr:from>
    <xdr:to>
      <xdr:col>4</xdr:col>
      <xdr:colOff>444835</xdr:colOff>
      <xdr:row>14</xdr:row>
      <xdr:rowOff>95448</xdr:rowOff>
    </xdr:to>
    <xdr:sp>
      <xdr:nvSpPr>
        <xdr:cNvPr id="728" name="rect"/>
        <xdr:cNvSpPr/>
      </xdr:nvSpPr>
      <xdr:spPr>
        <a:xfrm>
          <a:off x="2997200" y="15468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14</xdr:row>
      <xdr:rowOff>0</xdr:rowOff>
    </xdr:from>
    <xdr:to>
      <xdr:col>4</xdr:col>
      <xdr:colOff>444835</xdr:colOff>
      <xdr:row>14</xdr:row>
      <xdr:rowOff>95448</xdr:rowOff>
    </xdr:to>
    <xdr:sp>
      <xdr:nvSpPr>
        <xdr:cNvPr id="729" name="rect"/>
        <xdr:cNvSpPr/>
      </xdr:nvSpPr>
      <xdr:spPr>
        <a:xfrm>
          <a:off x="2997200" y="15468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70"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71"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72"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73"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74"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75"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76"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77"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78"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79"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80"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81"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82"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83"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84"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85"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86"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87"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88"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89"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90"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91"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92"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93"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94"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95"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96"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97"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98"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899"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00"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01"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02"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03"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04"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05"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06"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07"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08"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09"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10"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11"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12"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13"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14"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15"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16"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17"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18"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19"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20"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21"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22"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23"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24"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99218</xdr:rowOff>
    </xdr:to>
    <xdr:sp>
      <xdr:nvSpPr>
        <xdr:cNvPr id="925" name="rect"/>
        <xdr:cNvSpPr/>
      </xdr:nvSpPr>
      <xdr:spPr>
        <a:xfrm>
          <a:off x="2997200" y="916178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26"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27"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28"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29"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30"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31"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32"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33"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34"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35"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36"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37"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38"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39"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40"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41"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42"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43"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44"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45"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46"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47"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48"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49"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50"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51"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52"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53"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54"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55"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56"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57"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58"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59"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60"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61"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62"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63"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64"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65"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66"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67"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68"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69"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70"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71"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72"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73"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74"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75"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76"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77"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78"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79"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80"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47</xdr:row>
      <xdr:rowOff>0</xdr:rowOff>
    </xdr:from>
    <xdr:to>
      <xdr:col>5</xdr:col>
      <xdr:colOff>196396</xdr:colOff>
      <xdr:row>47</xdr:row>
      <xdr:rowOff>99218</xdr:rowOff>
    </xdr:to>
    <xdr:sp>
      <xdr:nvSpPr>
        <xdr:cNvPr id="981" name="rect"/>
        <xdr:cNvSpPr/>
      </xdr:nvSpPr>
      <xdr:spPr>
        <a:xfrm>
          <a:off x="2997200" y="93802200"/>
          <a:ext cx="335915"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2"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3"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4"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5"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6"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7"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8"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9"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10"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11"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12"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13"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14"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15"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16"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17"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18"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19"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20"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21"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22"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23"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24"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25"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26"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27"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28"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100330</xdr:rowOff>
    </xdr:to>
    <xdr:sp>
      <xdr:nvSpPr>
        <xdr:cNvPr id="29" name="rect"/>
        <xdr:cNvSpPr/>
      </xdr:nvSpPr>
      <xdr:spPr>
        <a:xfrm>
          <a:off x="2997835" y="182067200"/>
          <a:ext cx="337185"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30"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31"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32"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33"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34"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35"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36"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37"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38"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39"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40"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41"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42"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43"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44"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45"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46"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47"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48"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49"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50"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51"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52"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53"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54"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55"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56"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43</xdr:row>
      <xdr:rowOff>0</xdr:rowOff>
    </xdr:from>
    <xdr:to>
      <xdr:col>4</xdr:col>
      <xdr:colOff>198591</xdr:colOff>
      <xdr:row>43</xdr:row>
      <xdr:rowOff>104675</xdr:rowOff>
    </xdr:to>
    <xdr:sp>
      <xdr:nvSpPr>
        <xdr:cNvPr id="57" name="rect"/>
        <xdr:cNvSpPr/>
      </xdr:nvSpPr>
      <xdr:spPr>
        <a:xfrm>
          <a:off x="2426335" y="84251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14"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15"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16"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17"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18"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19"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20"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21"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22"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23"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24"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25"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26"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27"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28"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29"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30"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31"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32"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33"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34"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35"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36"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37"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38"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39"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40"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41"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42"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43"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44"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45"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46"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47"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48"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49"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50"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51"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52"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53"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54"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55"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56"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57"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58"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59"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60"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61"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62"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63"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64"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65"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66"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67"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68"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38</xdr:row>
      <xdr:rowOff>0</xdr:rowOff>
    </xdr:from>
    <xdr:to>
      <xdr:col>4</xdr:col>
      <xdr:colOff>198591</xdr:colOff>
      <xdr:row>38</xdr:row>
      <xdr:rowOff>104675</xdr:rowOff>
    </xdr:to>
    <xdr:sp>
      <xdr:nvSpPr>
        <xdr:cNvPr id="169" name="rect"/>
        <xdr:cNvSpPr/>
      </xdr:nvSpPr>
      <xdr:spPr>
        <a:xfrm>
          <a:off x="2426335" y="7320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104675</xdr:rowOff>
    </xdr:to>
    <xdr:sp>
      <xdr:nvSpPr>
        <xdr:cNvPr id="170" name="rect"/>
        <xdr:cNvSpPr/>
      </xdr:nvSpPr>
      <xdr:spPr>
        <a:xfrm>
          <a:off x="2997835" y="1034542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104675</xdr:rowOff>
    </xdr:to>
    <xdr:sp>
      <xdr:nvSpPr>
        <xdr:cNvPr id="171" name="rect"/>
        <xdr:cNvSpPr/>
      </xdr:nvSpPr>
      <xdr:spPr>
        <a:xfrm>
          <a:off x="2997835" y="1034542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104675</xdr:rowOff>
    </xdr:to>
    <xdr:sp>
      <xdr:nvSpPr>
        <xdr:cNvPr id="172" name="rect"/>
        <xdr:cNvSpPr/>
      </xdr:nvSpPr>
      <xdr:spPr>
        <a:xfrm>
          <a:off x="2997835" y="1034542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104675</xdr:rowOff>
    </xdr:to>
    <xdr:sp>
      <xdr:nvSpPr>
        <xdr:cNvPr id="173" name="rect"/>
        <xdr:cNvSpPr/>
      </xdr:nvSpPr>
      <xdr:spPr>
        <a:xfrm>
          <a:off x="2997835" y="1034542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104675</xdr:rowOff>
    </xdr:to>
    <xdr:sp>
      <xdr:nvSpPr>
        <xdr:cNvPr id="174" name="rect"/>
        <xdr:cNvSpPr/>
      </xdr:nvSpPr>
      <xdr:spPr>
        <a:xfrm>
          <a:off x="2997835" y="1034542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104675</xdr:rowOff>
    </xdr:to>
    <xdr:sp>
      <xdr:nvSpPr>
        <xdr:cNvPr id="175" name="rect"/>
        <xdr:cNvSpPr/>
      </xdr:nvSpPr>
      <xdr:spPr>
        <a:xfrm>
          <a:off x="2997835" y="1034542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104675</xdr:rowOff>
    </xdr:to>
    <xdr:sp>
      <xdr:nvSpPr>
        <xdr:cNvPr id="176" name="rect"/>
        <xdr:cNvSpPr/>
      </xdr:nvSpPr>
      <xdr:spPr>
        <a:xfrm>
          <a:off x="2997835" y="1034542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104675</xdr:rowOff>
    </xdr:to>
    <xdr:sp>
      <xdr:nvSpPr>
        <xdr:cNvPr id="177" name="rect"/>
        <xdr:cNvSpPr/>
      </xdr:nvSpPr>
      <xdr:spPr>
        <a:xfrm>
          <a:off x="2997835" y="1034542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104675</xdr:rowOff>
    </xdr:to>
    <xdr:sp>
      <xdr:nvSpPr>
        <xdr:cNvPr id="178" name="rect"/>
        <xdr:cNvSpPr/>
      </xdr:nvSpPr>
      <xdr:spPr>
        <a:xfrm>
          <a:off x="2997835" y="1034542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104675</xdr:rowOff>
    </xdr:to>
    <xdr:sp>
      <xdr:nvSpPr>
        <xdr:cNvPr id="179" name="rect"/>
        <xdr:cNvSpPr/>
      </xdr:nvSpPr>
      <xdr:spPr>
        <a:xfrm>
          <a:off x="2997835" y="1034542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104675</xdr:rowOff>
    </xdr:to>
    <xdr:sp>
      <xdr:nvSpPr>
        <xdr:cNvPr id="180" name="rect"/>
        <xdr:cNvSpPr/>
      </xdr:nvSpPr>
      <xdr:spPr>
        <a:xfrm>
          <a:off x="2997835" y="1034542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104675</xdr:rowOff>
    </xdr:to>
    <xdr:sp>
      <xdr:nvSpPr>
        <xdr:cNvPr id="181" name="rect"/>
        <xdr:cNvSpPr/>
      </xdr:nvSpPr>
      <xdr:spPr>
        <a:xfrm>
          <a:off x="2997835" y="1034542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104675</xdr:rowOff>
    </xdr:to>
    <xdr:sp>
      <xdr:nvSpPr>
        <xdr:cNvPr id="182" name="rect"/>
        <xdr:cNvSpPr/>
      </xdr:nvSpPr>
      <xdr:spPr>
        <a:xfrm>
          <a:off x="2997835" y="1034542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104675</xdr:rowOff>
    </xdr:to>
    <xdr:sp>
      <xdr:nvSpPr>
        <xdr:cNvPr id="183" name="rect"/>
        <xdr:cNvSpPr/>
      </xdr:nvSpPr>
      <xdr:spPr>
        <a:xfrm>
          <a:off x="2997835" y="1034542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58"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59"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60"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61"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62"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63"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64"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65"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66"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67"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68"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69"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70"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71"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72"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73"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74"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75"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76"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77"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78"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79"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80"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81"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82"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83"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84"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21</xdr:row>
      <xdr:rowOff>0</xdr:rowOff>
    </xdr:from>
    <xdr:to>
      <xdr:col>5</xdr:col>
      <xdr:colOff>198120</xdr:colOff>
      <xdr:row>21</xdr:row>
      <xdr:rowOff>2540000</xdr:rowOff>
    </xdr:to>
    <xdr:sp>
      <xdr:nvSpPr>
        <xdr:cNvPr id="85" name="rect"/>
        <xdr:cNvSpPr/>
      </xdr:nvSpPr>
      <xdr:spPr>
        <a:xfrm>
          <a:off x="2997835" y="35064700"/>
          <a:ext cx="33718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86"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87"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88"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89"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90"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91"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92"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93"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94"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95"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96"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97"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98"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99"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00"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01"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02"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03"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04"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05"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06"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07"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08"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09"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10"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11"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12"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13"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84"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85"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86"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87"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88"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89"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90"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91"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92"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93"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94"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95"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96"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97"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98"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199"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200"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201"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202"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203"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204"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205"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206"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207"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208"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209"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210"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46</xdr:row>
      <xdr:rowOff>0</xdr:rowOff>
    </xdr:from>
    <xdr:to>
      <xdr:col>5</xdr:col>
      <xdr:colOff>196396</xdr:colOff>
      <xdr:row>46</xdr:row>
      <xdr:rowOff>2374900</xdr:rowOff>
    </xdr:to>
    <xdr:sp>
      <xdr:nvSpPr>
        <xdr:cNvPr id="211" name="rect"/>
        <xdr:cNvSpPr/>
      </xdr:nvSpPr>
      <xdr:spPr>
        <a:xfrm>
          <a:off x="2997200" y="91617800"/>
          <a:ext cx="335915"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445386</xdr:colOff>
      <xdr:row>52</xdr:row>
      <xdr:rowOff>0</xdr:rowOff>
    </xdr:from>
    <xdr:to>
      <xdr:col>5</xdr:col>
      <xdr:colOff>198591</xdr:colOff>
      <xdr:row>52</xdr:row>
      <xdr:rowOff>2171700</xdr:rowOff>
    </xdr:to>
    <xdr:sp>
      <xdr:nvSpPr>
        <xdr:cNvPr id="212" name="rect"/>
        <xdr:cNvSpPr/>
      </xdr:nvSpPr>
      <xdr:spPr>
        <a:xfrm>
          <a:off x="2997835" y="103454200"/>
          <a:ext cx="337185" cy="2171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2171700</xdr:rowOff>
    </xdr:to>
    <xdr:sp>
      <xdr:nvSpPr>
        <xdr:cNvPr id="213" name="rect"/>
        <xdr:cNvSpPr/>
      </xdr:nvSpPr>
      <xdr:spPr>
        <a:xfrm>
          <a:off x="2997835" y="103454200"/>
          <a:ext cx="337185" cy="2171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2171700</xdr:rowOff>
    </xdr:to>
    <xdr:sp>
      <xdr:nvSpPr>
        <xdr:cNvPr id="214" name="rect"/>
        <xdr:cNvSpPr/>
      </xdr:nvSpPr>
      <xdr:spPr>
        <a:xfrm>
          <a:off x="2997835" y="103454200"/>
          <a:ext cx="337185" cy="2171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2171700</xdr:rowOff>
    </xdr:to>
    <xdr:sp>
      <xdr:nvSpPr>
        <xdr:cNvPr id="215" name="rect"/>
        <xdr:cNvSpPr/>
      </xdr:nvSpPr>
      <xdr:spPr>
        <a:xfrm>
          <a:off x="2997835" y="103454200"/>
          <a:ext cx="337185" cy="2171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2171700</xdr:rowOff>
    </xdr:to>
    <xdr:sp>
      <xdr:nvSpPr>
        <xdr:cNvPr id="216" name="rect"/>
        <xdr:cNvSpPr/>
      </xdr:nvSpPr>
      <xdr:spPr>
        <a:xfrm>
          <a:off x="2997835" y="103454200"/>
          <a:ext cx="337185" cy="2171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2171700</xdr:rowOff>
    </xdr:to>
    <xdr:sp>
      <xdr:nvSpPr>
        <xdr:cNvPr id="217" name="rect"/>
        <xdr:cNvSpPr/>
      </xdr:nvSpPr>
      <xdr:spPr>
        <a:xfrm>
          <a:off x="2997835" y="103454200"/>
          <a:ext cx="337185" cy="2171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2171700</xdr:rowOff>
    </xdr:to>
    <xdr:sp>
      <xdr:nvSpPr>
        <xdr:cNvPr id="218" name="rect"/>
        <xdr:cNvSpPr/>
      </xdr:nvSpPr>
      <xdr:spPr>
        <a:xfrm>
          <a:off x="2997835" y="103454200"/>
          <a:ext cx="337185" cy="2171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2171700</xdr:rowOff>
    </xdr:to>
    <xdr:sp>
      <xdr:nvSpPr>
        <xdr:cNvPr id="219" name="rect"/>
        <xdr:cNvSpPr/>
      </xdr:nvSpPr>
      <xdr:spPr>
        <a:xfrm>
          <a:off x="2997835" y="103454200"/>
          <a:ext cx="337185" cy="2171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2171700</xdr:rowOff>
    </xdr:to>
    <xdr:sp>
      <xdr:nvSpPr>
        <xdr:cNvPr id="220" name="rect"/>
        <xdr:cNvSpPr/>
      </xdr:nvSpPr>
      <xdr:spPr>
        <a:xfrm>
          <a:off x="2997835" y="103454200"/>
          <a:ext cx="337185" cy="2171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2171700</xdr:rowOff>
    </xdr:to>
    <xdr:sp>
      <xdr:nvSpPr>
        <xdr:cNvPr id="221" name="rect"/>
        <xdr:cNvSpPr/>
      </xdr:nvSpPr>
      <xdr:spPr>
        <a:xfrm>
          <a:off x="2997835" y="103454200"/>
          <a:ext cx="337185" cy="2171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2171700</xdr:rowOff>
    </xdr:to>
    <xdr:sp>
      <xdr:nvSpPr>
        <xdr:cNvPr id="222" name="rect"/>
        <xdr:cNvSpPr/>
      </xdr:nvSpPr>
      <xdr:spPr>
        <a:xfrm>
          <a:off x="2997835" y="103454200"/>
          <a:ext cx="337185" cy="2171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2171700</xdr:rowOff>
    </xdr:to>
    <xdr:sp>
      <xdr:nvSpPr>
        <xdr:cNvPr id="223" name="rect"/>
        <xdr:cNvSpPr/>
      </xdr:nvSpPr>
      <xdr:spPr>
        <a:xfrm>
          <a:off x="2997835" y="103454200"/>
          <a:ext cx="337185" cy="2171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2171700</xdr:rowOff>
    </xdr:to>
    <xdr:sp>
      <xdr:nvSpPr>
        <xdr:cNvPr id="224" name="rect"/>
        <xdr:cNvSpPr/>
      </xdr:nvSpPr>
      <xdr:spPr>
        <a:xfrm>
          <a:off x="2997835" y="103454200"/>
          <a:ext cx="337185" cy="2171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52</xdr:row>
      <xdr:rowOff>0</xdr:rowOff>
    </xdr:from>
    <xdr:to>
      <xdr:col>5</xdr:col>
      <xdr:colOff>198591</xdr:colOff>
      <xdr:row>52</xdr:row>
      <xdr:rowOff>2171700</xdr:rowOff>
    </xdr:to>
    <xdr:sp>
      <xdr:nvSpPr>
        <xdr:cNvPr id="225" name="rect"/>
        <xdr:cNvSpPr/>
      </xdr:nvSpPr>
      <xdr:spPr>
        <a:xfrm>
          <a:off x="2997835" y="103454200"/>
          <a:ext cx="337185" cy="2171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26"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27"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28"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29"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30"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31"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32"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33"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34"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35"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36"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37"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38"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39"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40"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41"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42"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43"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44"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45"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46"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47"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48"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49"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50"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51"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52"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90</xdr:row>
      <xdr:rowOff>0</xdr:rowOff>
    </xdr:from>
    <xdr:to>
      <xdr:col>5</xdr:col>
      <xdr:colOff>198120</xdr:colOff>
      <xdr:row>90</xdr:row>
      <xdr:rowOff>2540000</xdr:rowOff>
    </xdr:to>
    <xdr:sp>
      <xdr:nvSpPr>
        <xdr:cNvPr id="253" name="rect"/>
        <xdr:cNvSpPr/>
      </xdr:nvSpPr>
      <xdr:spPr>
        <a:xfrm>
          <a:off x="2997835" y="182067200"/>
          <a:ext cx="337185" cy="2540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54"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55"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56"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57"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58"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59"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60"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61"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62"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63"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64"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65"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66"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67"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68"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69"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70"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71"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72"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73"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74"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75"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76"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77"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78"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79"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80"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81"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82"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83"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84"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85"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86"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87"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88"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89"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90"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91"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92"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93"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94"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95"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96"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97"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98"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299"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300"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301"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302"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303"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304"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305"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306"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307"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308"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40</xdr:row>
      <xdr:rowOff>0</xdr:rowOff>
    </xdr:from>
    <xdr:to>
      <xdr:col>4</xdr:col>
      <xdr:colOff>198591</xdr:colOff>
      <xdr:row>40</xdr:row>
      <xdr:rowOff>104675</xdr:rowOff>
    </xdr:to>
    <xdr:sp>
      <xdr:nvSpPr>
        <xdr:cNvPr id="309" name="rect"/>
        <xdr:cNvSpPr/>
      </xdr:nvSpPr>
      <xdr:spPr>
        <a:xfrm>
          <a:off x="2426335" y="794512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10"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11"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12"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13"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14"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15"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16"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17"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18"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19"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20"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21"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22"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23"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24"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25"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26"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27"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28"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29"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30"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31"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32"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33"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34"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35"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36"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37"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38"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39"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40"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41"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42"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43"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44"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45"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46"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47"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48"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49"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50"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51"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52"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53"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54"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55"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56"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57"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58"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59"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60"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61"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62"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63"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64"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40</xdr:row>
      <xdr:rowOff>0</xdr:rowOff>
    </xdr:from>
    <xdr:to>
      <xdr:col>4</xdr:col>
      <xdr:colOff>198820</xdr:colOff>
      <xdr:row>40</xdr:row>
      <xdr:rowOff>104675</xdr:rowOff>
    </xdr:to>
    <xdr:sp>
      <xdr:nvSpPr>
        <xdr:cNvPr id="365" name="rect"/>
        <xdr:cNvSpPr/>
      </xdr:nvSpPr>
      <xdr:spPr>
        <a:xfrm>
          <a:off x="2435860" y="794512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66"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67"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68"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69"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70"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71"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72"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73"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74"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75"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76"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77"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78"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79"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80"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81"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82"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83"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84"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85"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86"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87"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88"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89"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90"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91"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92"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93"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94"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95"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96"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97"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98"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399"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400"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401"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402"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403"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404"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405"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406"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95</xdr:row>
      <xdr:rowOff>0</xdr:rowOff>
    </xdr:from>
    <xdr:to>
      <xdr:col>4</xdr:col>
      <xdr:colOff>198591</xdr:colOff>
      <xdr:row>95</xdr:row>
      <xdr:rowOff>104675</xdr:rowOff>
    </xdr:to>
    <xdr:sp>
      <xdr:nvSpPr>
        <xdr:cNvPr id="407" name="rect"/>
        <xdr:cNvSpPr/>
      </xdr:nvSpPr>
      <xdr:spPr>
        <a:xfrm>
          <a:off x="24263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08"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09"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10"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11"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12"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13"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14"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15"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16"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17"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18"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19"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20"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21"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22"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23"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24"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25"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26"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27"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28"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29"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30"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31"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32"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33"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34"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35"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36"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37"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38"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39"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40"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41"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42"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43"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44"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45"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46"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47"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48"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95</xdr:row>
      <xdr:rowOff>0</xdr:rowOff>
    </xdr:from>
    <xdr:to>
      <xdr:col>5</xdr:col>
      <xdr:colOff>198591</xdr:colOff>
      <xdr:row>95</xdr:row>
      <xdr:rowOff>104675</xdr:rowOff>
    </xdr:to>
    <xdr:sp>
      <xdr:nvSpPr>
        <xdr:cNvPr id="449" name="rect"/>
        <xdr:cNvSpPr/>
      </xdr:nvSpPr>
      <xdr:spPr>
        <a:xfrm>
          <a:off x="2997835" y="194627500"/>
          <a:ext cx="3371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50"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51"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52"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53"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54"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55"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56"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57"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58"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59"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60"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61"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62"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63"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64"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65"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66"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67"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68"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69"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70"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71"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72"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73"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74"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75"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76"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77"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78"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79"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80"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81"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82"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83"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84"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85"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86"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87"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88"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89"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90"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95</xdr:row>
      <xdr:rowOff>0</xdr:rowOff>
    </xdr:from>
    <xdr:to>
      <xdr:col>3</xdr:col>
      <xdr:colOff>198591</xdr:colOff>
      <xdr:row>95</xdr:row>
      <xdr:rowOff>104675</xdr:rowOff>
    </xdr:to>
    <xdr:sp>
      <xdr:nvSpPr>
        <xdr:cNvPr id="491" name="rect"/>
        <xdr:cNvSpPr/>
      </xdr:nvSpPr>
      <xdr:spPr>
        <a:xfrm>
          <a:off x="1854835" y="194627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23"/>
  <sheetViews>
    <sheetView tabSelected="1" zoomScale="70" zoomScaleNormal="70" workbookViewId="0">
      <pane ySplit="6" topLeftCell="A7" activePane="bottomLeft" state="frozen"/>
      <selection/>
      <selection pane="bottomLeft" activeCell="V2" sqref="V2:V6"/>
    </sheetView>
  </sheetViews>
  <sheetFormatPr defaultColWidth="9" defaultRowHeight="14.25" customHeight="1"/>
  <cols>
    <col min="1" max="1" width="7.5" style="4" customWidth="1"/>
    <col min="2" max="2" width="11" style="5" customWidth="1"/>
    <col min="3" max="4" width="7.5" style="5" customWidth="1"/>
    <col min="5" max="5" width="7.66666666666667" style="5" customWidth="1"/>
    <col min="6" max="6" width="41.1666666666667" style="10" customWidth="1"/>
    <col min="7" max="7" width="14.8166666666667" style="11" customWidth="1"/>
    <col min="8" max="8" width="15.35" style="11" customWidth="1"/>
    <col min="9" max="9" width="32.6666666666667" style="10" hidden="1" customWidth="1"/>
    <col min="10" max="10" width="36.0666666666667" style="10" customWidth="1"/>
    <col min="11" max="11" width="34.1" style="10" customWidth="1"/>
    <col min="12" max="12" width="9" style="5"/>
    <col min="13" max="13" width="11.375" style="12"/>
    <col min="14" max="14" width="10.7166666666667" style="13" customWidth="1"/>
    <col min="15" max="15" width="10.8916666666667" style="13" customWidth="1"/>
    <col min="16" max="16" width="11.8333333333333" style="13" customWidth="1"/>
    <col min="17" max="17" width="11.1666666666667" style="13" customWidth="1"/>
    <col min="18" max="18" width="12.1666666666667" style="13" customWidth="1"/>
    <col min="19" max="19" width="10.1666666666667" style="13" customWidth="1"/>
    <col min="20" max="20" width="9.83333333333333" style="5"/>
    <col min="21" max="21" width="9.83333333333333" style="5" customWidth="1"/>
    <col min="22" max="22" width="16.25" style="14" customWidth="1"/>
    <col min="23" max="23" width="8.56666666666667" style="15" customWidth="1"/>
    <col min="24" max="38" width="9" style="5"/>
    <col min="39" max="16384" width="9" style="16"/>
  </cols>
  <sheetData>
    <row r="1" ht="60" customHeight="1" spans="1:23">
      <c r="A1" s="17" t="s">
        <v>0</v>
      </c>
      <c r="B1" s="17"/>
      <c r="C1" s="17"/>
      <c r="D1" s="17"/>
      <c r="E1" s="17"/>
      <c r="F1" s="17"/>
      <c r="G1" s="17"/>
      <c r="H1" s="17"/>
      <c r="I1" s="17"/>
      <c r="J1" s="17"/>
      <c r="K1" s="17"/>
      <c r="L1" s="17"/>
      <c r="M1" s="17"/>
      <c r="N1" s="17"/>
      <c r="O1" s="17"/>
      <c r="P1" s="17"/>
      <c r="Q1" s="17"/>
      <c r="R1" s="17"/>
      <c r="S1" s="17"/>
      <c r="T1" s="17"/>
      <c r="U1" s="17"/>
      <c r="V1" s="17"/>
      <c r="W1" s="17"/>
    </row>
    <row r="2" s="1" customFormat="1" ht="33" customHeight="1" spans="1:23">
      <c r="A2" s="18" t="s">
        <v>1</v>
      </c>
      <c r="B2" s="19" t="s">
        <v>2</v>
      </c>
      <c r="C2" s="19" t="s">
        <v>3</v>
      </c>
      <c r="D2" s="19" t="s">
        <v>4</v>
      </c>
      <c r="E2" s="19" t="s">
        <v>5</v>
      </c>
      <c r="F2" s="19" t="s">
        <v>6</v>
      </c>
      <c r="G2" s="20" t="s">
        <v>7</v>
      </c>
      <c r="H2" s="20" t="s">
        <v>8</v>
      </c>
      <c r="I2" s="19" t="s">
        <v>9</v>
      </c>
      <c r="J2" s="19" t="s">
        <v>10</v>
      </c>
      <c r="K2" s="19"/>
      <c r="L2" s="19"/>
      <c r="M2" s="19"/>
      <c r="N2" s="68"/>
      <c r="O2" s="68"/>
      <c r="P2" s="68"/>
      <c r="Q2" s="68"/>
      <c r="R2" s="68"/>
      <c r="S2" s="68"/>
      <c r="T2" s="19" t="s">
        <v>11</v>
      </c>
      <c r="U2" s="102" t="s">
        <v>12</v>
      </c>
      <c r="V2" s="103" t="s">
        <v>13</v>
      </c>
      <c r="W2" s="103" t="s">
        <v>14</v>
      </c>
    </row>
    <row r="3" s="1" customFormat="1" ht="33" customHeight="1" spans="1:23">
      <c r="A3" s="18"/>
      <c r="B3" s="19"/>
      <c r="C3" s="19"/>
      <c r="D3" s="19"/>
      <c r="E3" s="19"/>
      <c r="F3" s="19"/>
      <c r="G3" s="20"/>
      <c r="H3" s="20"/>
      <c r="I3" s="19"/>
      <c r="J3" s="19" t="s">
        <v>15</v>
      </c>
      <c r="K3" s="19" t="s">
        <v>16</v>
      </c>
      <c r="L3" s="19" t="s">
        <v>17</v>
      </c>
      <c r="M3" s="19"/>
      <c r="N3" s="68" t="s">
        <v>18</v>
      </c>
      <c r="O3" s="68"/>
      <c r="P3" s="68"/>
      <c r="Q3" s="68" t="s">
        <v>19</v>
      </c>
      <c r="R3" s="68"/>
      <c r="S3" s="68"/>
      <c r="T3" s="19"/>
      <c r="U3" s="102"/>
      <c r="V3" s="103"/>
      <c r="W3" s="103"/>
    </row>
    <row r="4" s="1" customFormat="1" ht="12" customHeight="1" spans="1:23">
      <c r="A4" s="18"/>
      <c r="B4" s="19"/>
      <c r="C4" s="19"/>
      <c r="D4" s="19"/>
      <c r="E4" s="19"/>
      <c r="F4" s="19"/>
      <c r="G4" s="20"/>
      <c r="H4" s="20"/>
      <c r="I4" s="19"/>
      <c r="J4" s="19"/>
      <c r="K4" s="19"/>
      <c r="L4" s="19"/>
      <c r="M4" s="19"/>
      <c r="N4" s="68"/>
      <c r="O4" s="68"/>
      <c r="P4" s="68"/>
      <c r="Q4" s="68"/>
      <c r="R4" s="68"/>
      <c r="S4" s="68"/>
      <c r="T4" s="19"/>
      <c r="U4" s="102"/>
      <c r="V4" s="103"/>
      <c r="W4" s="103"/>
    </row>
    <row r="5" s="1" customFormat="1" ht="33" customHeight="1" spans="1:23">
      <c r="A5" s="18"/>
      <c r="B5" s="19"/>
      <c r="C5" s="19"/>
      <c r="D5" s="19"/>
      <c r="E5" s="19"/>
      <c r="F5" s="19"/>
      <c r="G5" s="20"/>
      <c r="H5" s="20"/>
      <c r="I5" s="19"/>
      <c r="J5" s="19"/>
      <c r="K5" s="19"/>
      <c r="L5" s="19" t="s">
        <v>20</v>
      </c>
      <c r="M5" s="19" t="s">
        <v>21</v>
      </c>
      <c r="N5" s="68" t="s">
        <v>22</v>
      </c>
      <c r="O5" s="68" t="s">
        <v>23</v>
      </c>
      <c r="P5" s="68" t="s">
        <v>24</v>
      </c>
      <c r="Q5" s="68" t="s">
        <v>22</v>
      </c>
      <c r="R5" s="68" t="s">
        <v>25</v>
      </c>
      <c r="S5" s="68" t="s">
        <v>26</v>
      </c>
      <c r="T5" s="19"/>
      <c r="U5" s="102"/>
      <c r="V5" s="103"/>
      <c r="W5" s="103"/>
    </row>
    <row r="6" s="1" customFormat="1" ht="53" customHeight="1" spans="1:23">
      <c r="A6" s="18"/>
      <c r="B6" s="19"/>
      <c r="C6" s="19"/>
      <c r="D6" s="19"/>
      <c r="E6" s="19"/>
      <c r="F6" s="19"/>
      <c r="G6" s="20"/>
      <c r="H6" s="20"/>
      <c r="I6" s="19"/>
      <c r="J6" s="19"/>
      <c r="K6" s="19"/>
      <c r="L6" s="19"/>
      <c r="M6" s="19"/>
      <c r="N6" s="68"/>
      <c r="O6" s="68"/>
      <c r="P6" s="68"/>
      <c r="Q6" s="68"/>
      <c r="R6" s="68"/>
      <c r="S6" s="68"/>
      <c r="T6" s="19"/>
      <c r="U6" s="102"/>
      <c r="V6" s="103"/>
      <c r="W6" s="103"/>
    </row>
    <row r="7" s="2" customFormat="1" ht="44" customHeight="1" spans="1:23">
      <c r="A7" s="21" t="s">
        <v>27</v>
      </c>
      <c r="B7" s="22"/>
      <c r="C7" s="22"/>
      <c r="D7" s="22"/>
      <c r="E7" s="22"/>
      <c r="F7" s="23"/>
      <c r="G7" s="24">
        <f>G8+G83+G103+G109+G111</f>
        <v>28371.12</v>
      </c>
      <c r="H7" s="24">
        <f>H8+H83+H103+H109+H111</f>
        <v>22487.56</v>
      </c>
      <c r="I7" s="69"/>
      <c r="J7" s="69"/>
      <c r="K7" s="69"/>
      <c r="L7" s="69"/>
      <c r="M7" s="69"/>
      <c r="N7" s="70"/>
      <c r="O7" s="70"/>
      <c r="P7" s="70"/>
      <c r="Q7" s="70"/>
      <c r="R7" s="70"/>
      <c r="S7" s="70"/>
      <c r="T7" s="69"/>
      <c r="U7" s="104"/>
      <c r="V7" s="105"/>
      <c r="W7" s="55"/>
    </row>
    <row r="8" s="2" customFormat="1" ht="44" customHeight="1" spans="1:23">
      <c r="A8" s="21" t="s">
        <v>28</v>
      </c>
      <c r="B8" s="22"/>
      <c r="C8" s="22"/>
      <c r="D8" s="22"/>
      <c r="E8" s="22"/>
      <c r="F8" s="23"/>
      <c r="G8" s="24">
        <f>G9+G25+G36+G42+G51+G79+G81</f>
        <v>22293.56</v>
      </c>
      <c r="H8" s="24">
        <f>H9+H25+H36+H42+H51+H79+H81</f>
        <v>17508</v>
      </c>
      <c r="I8" s="69"/>
      <c r="J8" s="69"/>
      <c r="K8" s="69"/>
      <c r="L8" s="69"/>
      <c r="M8" s="69"/>
      <c r="N8" s="70"/>
      <c r="O8" s="70"/>
      <c r="P8" s="70"/>
      <c r="Q8" s="70"/>
      <c r="R8" s="70"/>
      <c r="S8" s="70"/>
      <c r="T8" s="69"/>
      <c r="U8" s="104"/>
      <c r="V8" s="105"/>
      <c r="W8" s="55"/>
    </row>
    <row r="9" s="2" customFormat="1" ht="44" customHeight="1" spans="1:23">
      <c r="A9" s="21" t="s">
        <v>29</v>
      </c>
      <c r="B9" s="22"/>
      <c r="C9" s="22"/>
      <c r="D9" s="22"/>
      <c r="E9" s="22"/>
      <c r="F9" s="23"/>
      <c r="G9" s="24">
        <f>SUM(G10:G24)</f>
        <v>2205</v>
      </c>
      <c r="H9" s="24">
        <f>SUM(H10:H24)</f>
        <v>1928</v>
      </c>
      <c r="I9" s="69"/>
      <c r="J9" s="69"/>
      <c r="K9" s="69"/>
      <c r="L9" s="69"/>
      <c r="M9" s="69"/>
      <c r="N9" s="70"/>
      <c r="O9" s="70"/>
      <c r="P9" s="70"/>
      <c r="Q9" s="70"/>
      <c r="R9" s="70"/>
      <c r="S9" s="70"/>
      <c r="T9" s="69"/>
      <c r="U9" s="104"/>
      <c r="V9" s="105"/>
      <c r="W9" s="55"/>
    </row>
    <row r="10" s="2" customFormat="1" ht="158" customHeight="1" spans="1:23">
      <c r="A10" s="25">
        <v>1</v>
      </c>
      <c r="B10" s="25" t="s">
        <v>30</v>
      </c>
      <c r="C10" s="26" t="s">
        <v>31</v>
      </c>
      <c r="D10" s="25" t="s">
        <v>32</v>
      </c>
      <c r="E10" s="26" t="s">
        <v>33</v>
      </c>
      <c r="F10" s="26" t="s">
        <v>34</v>
      </c>
      <c r="G10" s="25">
        <v>70</v>
      </c>
      <c r="H10" s="25">
        <v>70</v>
      </c>
      <c r="I10" s="71" t="s">
        <v>35</v>
      </c>
      <c r="J10" s="26" t="s">
        <v>36</v>
      </c>
      <c r="K10" s="26" t="s">
        <v>37</v>
      </c>
      <c r="L10" s="26"/>
      <c r="M10" s="25">
        <v>1</v>
      </c>
      <c r="N10" s="25">
        <f>O10+P10</f>
        <v>0.034</v>
      </c>
      <c r="O10" s="25">
        <v>0.0031</v>
      </c>
      <c r="P10" s="25">
        <v>0.0309</v>
      </c>
      <c r="Q10" s="25">
        <f>R10+S10</f>
        <v>0.1162</v>
      </c>
      <c r="R10" s="25">
        <v>0.0055</v>
      </c>
      <c r="S10" s="25">
        <v>0.1107</v>
      </c>
      <c r="T10" s="26" t="s">
        <v>38</v>
      </c>
      <c r="U10" s="106" t="s">
        <v>39</v>
      </c>
      <c r="V10" s="107">
        <v>45598</v>
      </c>
      <c r="W10" s="55"/>
    </row>
    <row r="11" s="2" customFormat="1" ht="229" customHeight="1" spans="1:23">
      <c r="A11" s="25">
        <v>2</v>
      </c>
      <c r="B11" s="25" t="s">
        <v>40</v>
      </c>
      <c r="C11" s="26" t="s">
        <v>31</v>
      </c>
      <c r="D11" s="25" t="s">
        <v>32</v>
      </c>
      <c r="E11" s="26" t="s">
        <v>41</v>
      </c>
      <c r="F11" s="26" t="s">
        <v>42</v>
      </c>
      <c r="G11" s="25">
        <v>70</v>
      </c>
      <c r="H11" s="25">
        <v>70</v>
      </c>
      <c r="I11" s="72" t="s">
        <v>43</v>
      </c>
      <c r="J11" s="26" t="s">
        <v>44</v>
      </c>
      <c r="K11" s="26" t="s">
        <v>45</v>
      </c>
      <c r="L11" s="26"/>
      <c r="M11" s="25">
        <v>1</v>
      </c>
      <c r="N11" s="25">
        <f>O11+P11</f>
        <v>0.0068</v>
      </c>
      <c r="O11" s="25">
        <v>0.0001</v>
      </c>
      <c r="P11" s="25">
        <v>0.0067</v>
      </c>
      <c r="Q11" s="25">
        <f>R11+S11</f>
        <v>0.0203</v>
      </c>
      <c r="R11" s="25">
        <v>0.0005</v>
      </c>
      <c r="S11" s="25">
        <v>0.0198</v>
      </c>
      <c r="T11" s="26" t="s">
        <v>46</v>
      </c>
      <c r="U11" s="106" t="s">
        <v>39</v>
      </c>
      <c r="V11" s="107">
        <v>45599</v>
      </c>
      <c r="W11" s="55"/>
    </row>
    <row r="12" s="2" customFormat="1" ht="160" customHeight="1" spans="1:23">
      <c r="A12" s="25">
        <v>3</v>
      </c>
      <c r="B12" s="25" t="s">
        <v>47</v>
      </c>
      <c r="C12" s="26" t="s">
        <v>31</v>
      </c>
      <c r="D12" s="26" t="s">
        <v>48</v>
      </c>
      <c r="E12" s="26" t="s">
        <v>49</v>
      </c>
      <c r="F12" s="26" t="s">
        <v>50</v>
      </c>
      <c r="G12" s="25">
        <v>70</v>
      </c>
      <c r="H12" s="25">
        <v>70</v>
      </c>
      <c r="I12" s="73" t="s">
        <v>51</v>
      </c>
      <c r="J12" s="26" t="s">
        <v>52</v>
      </c>
      <c r="K12" s="26" t="s">
        <v>53</v>
      </c>
      <c r="L12" s="26"/>
      <c r="M12" s="25">
        <v>1</v>
      </c>
      <c r="N12" s="25">
        <f>O12+P12</f>
        <v>0.0015</v>
      </c>
      <c r="O12" s="25">
        <v>0.0004</v>
      </c>
      <c r="P12" s="25">
        <v>0.0011</v>
      </c>
      <c r="Q12" s="25">
        <f>R12+S12</f>
        <v>0.0039</v>
      </c>
      <c r="R12" s="25">
        <v>0.0011</v>
      </c>
      <c r="S12" s="25">
        <v>0.0028</v>
      </c>
      <c r="T12" s="26" t="s">
        <v>38</v>
      </c>
      <c r="U12" s="108" t="s">
        <v>54</v>
      </c>
      <c r="V12" s="107">
        <v>45600</v>
      </c>
      <c r="W12" s="55"/>
    </row>
    <row r="13" s="2" customFormat="1" ht="137" customHeight="1" spans="1:23">
      <c r="A13" s="25">
        <v>4</v>
      </c>
      <c r="B13" s="25" t="s">
        <v>55</v>
      </c>
      <c r="C13" s="26" t="s">
        <v>31</v>
      </c>
      <c r="D13" s="27" t="s">
        <v>32</v>
      </c>
      <c r="E13" s="26" t="s">
        <v>56</v>
      </c>
      <c r="F13" s="26" t="s">
        <v>57</v>
      </c>
      <c r="G13" s="25">
        <v>70</v>
      </c>
      <c r="H13" s="25">
        <v>70</v>
      </c>
      <c r="I13" s="73" t="s">
        <v>58</v>
      </c>
      <c r="J13" s="26" t="s">
        <v>59</v>
      </c>
      <c r="K13" s="26" t="s">
        <v>60</v>
      </c>
      <c r="L13" s="26"/>
      <c r="M13" s="25">
        <v>1</v>
      </c>
      <c r="N13" s="25">
        <v>0.0014</v>
      </c>
      <c r="O13" s="25">
        <v>0.0004</v>
      </c>
      <c r="P13" s="25">
        <v>0.001</v>
      </c>
      <c r="Q13" s="25">
        <v>0.0038</v>
      </c>
      <c r="R13" s="25">
        <v>0.0008</v>
      </c>
      <c r="S13" s="25">
        <v>0.003</v>
      </c>
      <c r="T13" s="26" t="s">
        <v>38</v>
      </c>
      <c r="U13" s="108" t="s">
        <v>61</v>
      </c>
      <c r="V13" s="107">
        <v>45598</v>
      </c>
      <c r="W13" s="55"/>
    </row>
    <row r="14" s="2" customFormat="1" ht="178" customHeight="1" spans="1:23">
      <c r="A14" s="25">
        <v>5</v>
      </c>
      <c r="B14" s="25" t="s">
        <v>62</v>
      </c>
      <c r="C14" s="26" t="s">
        <v>31</v>
      </c>
      <c r="D14" s="27" t="s">
        <v>32</v>
      </c>
      <c r="E14" s="26" t="s">
        <v>63</v>
      </c>
      <c r="F14" s="26" t="s">
        <v>64</v>
      </c>
      <c r="G14" s="25">
        <v>70</v>
      </c>
      <c r="H14" s="25">
        <v>70</v>
      </c>
      <c r="I14" s="74" t="s">
        <v>65</v>
      </c>
      <c r="J14" s="26" t="s">
        <v>66</v>
      </c>
      <c r="K14" s="26" t="s">
        <v>67</v>
      </c>
      <c r="L14" s="26"/>
      <c r="M14" s="25">
        <v>1</v>
      </c>
      <c r="N14" s="25">
        <v>0.0007</v>
      </c>
      <c r="O14" s="25">
        <v>0.0001</v>
      </c>
      <c r="P14" s="25">
        <v>0.0006</v>
      </c>
      <c r="Q14" s="25">
        <v>0.0021</v>
      </c>
      <c r="R14" s="25">
        <v>0.0002</v>
      </c>
      <c r="S14" s="25">
        <v>0.0019</v>
      </c>
      <c r="T14" s="26" t="s">
        <v>38</v>
      </c>
      <c r="U14" s="108" t="s">
        <v>68</v>
      </c>
      <c r="V14" s="107">
        <v>45599</v>
      </c>
      <c r="W14" s="55"/>
    </row>
    <row r="15" s="2" customFormat="1" ht="170" customHeight="1" spans="1:23">
      <c r="A15" s="25">
        <v>6</v>
      </c>
      <c r="B15" s="25" t="s">
        <v>69</v>
      </c>
      <c r="C15" s="26" t="s">
        <v>31</v>
      </c>
      <c r="D15" s="27" t="s">
        <v>32</v>
      </c>
      <c r="E15" s="26" t="s">
        <v>70</v>
      </c>
      <c r="F15" s="26" t="s">
        <v>71</v>
      </c>
      <c r="G15" s="25">
        <v>70</v>
      </c>
      <c r="H15" s="25">
        <v>70</v>
      </c>
      <c r="I15" s="73" t="s">
        <v>72</v>
      </c>
      <c r="J15" s="26" t="s">
        <v>73</v>
      </c>
      <c r="K15" s="26" t="s">
        <v>74</v>
      </c>
      <c r="L15" s="26"/>
      <c r="M15" s="25">
        <v>1</v>
      </c>
      <c r="N15" s="25">
        <f>O15+P15</f>
        <v>0.0016</v>
      </c>
      <c r="O15" s="25">
        <v>0.0003</v>
      </c>
      <c r="P15" s="25">
        <v>0.0013</v>
      </c>
      <c r="Q15" s="25">
        <f>R15+S15</f>
        <v>0.0032</v>
      </c>
      <c r="R15" s="25">
        <v>0.0007</v>
      </c>
      <c r="S15" s="25">
        <v>0.0025</v>
      </c>
      <c r="T15" s="26" t="s">
        <v>38</v>
      </c>
      <c r="U15" s="106" t="s">
        <v>75</v>
      </c>
      <c r="V15" s="107">
        <v>45600</v>
      </c>
      <c r="W15" s="55"/>
    </row>
    <row r="16" s="2" customFormat="1" ht="252" customHeight="1" spans="1:23">
      <c r="A16" s="25">
        <v>7</v>
      </c>
      <c r="B16" s="28" t="s">
        <v>76</v>
      </c>
      <c r="C16" s="29" t="s">
        <v>31</v>
      </c>
      <c r="D16" s="27" t="s">
        <v>32</v>
      </c>
      <c r="E16" s="29" t="s">
        <v>77</v>
      </c>
      <c r="F16" s="29" t="s">
        <v>78</v>
      </c>
      <c r="G16" s="25">
        <v>70</v>
      </c>
      <c r="H16" s="25">
        <v>70</v>
      </c>
      <c r="I16" s="73" t="s">
        <v>79</v>
      </c>
      <c r="J16" s="26" t="s">
        <v>80</v>
      </c>
      <c r="K16" s="26" t="s">
        <v>81</v>
      </c>
      <c r="L16" s="26"/>
      <c r="M16" s="25">
        <v>1</v>
      </c>
      <c r="N16" s="25">
        <f>20/10000</f>
        <v>0.002</v>
      </c>
      <c r="O16" s="25">
        <f>2/10000</f>
        <v>0.0002</v>
      </c>
      <c r="P16" s="25">
        <f>N16-O16</f>
        <v>0.0018</v>
      </c>
      <c r="Q16" s="25">
        <f>55/10000</f>
        <v>0.0055</v>
      </c>
      <c r="R16" s="25">
        <f>6/10000</f>
        <v>0.0006</v>
      </c>
      <c r="S16" s="25">
        <f>Q16-R16</f>
        <v>0.0049</v>
      </c>
      <c r="T16" s="26" t="s">
        <v>38</v>
      </c>
      <c r="U16" s="106" t="s">
        <v>82</v>
      </c>
      <c r="V16" s="107">
        <v>45601</v>
      </c>
      <c r="W16" s="55"/>
    </row>
    <row r="17" s="2" customFormat="1" ht="217" customHeight="1" spans="1:23">
      <c r="A17" s="25">
        <v>8</v>
      </c>
      <c r="B17" s="28" t="s">
        <v>83</v>
      </c>
      <c r="C17" s="29" t="s">
        <v>31</v>
      </c>
      <c r="D17" s="27" t="s">
        <v>32</v>
      </c>
      <c r="E17" s="29" t="s">
        <v>84</v>
      </c>
      <c r="F17" s="29" t="s">
        <v>85</v>
      </c>
      <c r="G17" s="25">
        <v>70</v>
      </c>
      <c r="H17" s="25">
        <v>70</v>
      </c>
      <c r="I17" s="73" t="s">
        <v>86</v>
      </c>
      <c r="J17" s="26" t="s">
        <v>87</v>
      </c>
      <c r="K17" s="26" t="s">
        <v>88</v>
      </c>
      <c r="L17" s="26"/>
      <c r="M17" s="25">
        <v>1</v>
      </c>
      <c r="N17" s="25">
        <v>0.0305</v>
      </c>
      <c r="O17" s="25">
        <v>0.0005</v>
      </c>
      <c r="P17" s="25">
        <v>0.03</v>
      </c>
      <c r="Q17" s="25">
        <v>0.205</v>
      </c>
      <c r="R17" s="25">
        <v>0.005</v>
      </c>
      <c r="S17" s="25">
        <v>0.2</v>
      </c>
      <c r="T17" s="26" t="s">
        <v>38</v>
      </c>
      <c r="U17" s="106" t="s">
        <v>82</v>
      </c>
      <c r="V17" s="107">
        <v>45602</v>
      </c>
      <c r="W17" s="55"/>
    </row>
    <row r="18" s="3" customFormat="1" ht="209" customHeight="1" spans="1:23">
      <c r="A18" s="25">
        <v>9</v>
      </c>
      <c r="B18" s="27" t="s">
        <v>89</v>
      </c>
      <c r="C18" s="27" t="s">
        <v>31</v>
      </c>
      <c r="D18" s="27" t="s">
        <v>32</v>
      </c>
      <c r="E18" s="27" t="s">
        <v>90</v>
      </c>
      <c r="F18" s="30" t="s">
        <v>91</v>
      </c>
      <c r="G18" s="31">
        <v>320</v>
      </c>
      <c r="H18" s="31">
        <v>320</v>
      </c>
      <c r="I18" s="32" t="s">
        <v>92</v>
      </c>
      <c r="J18" s="26" t="s">
        <v>93</v>
      </c>
      <c r="K18" s="26" t="s">
        <v>94</v>
      </c>
      <c r="L18" s="27"/>
      <c r="M18" s="25">
        <v>1</v>
      </c>
      <c r="N18" s="75">
        <f>O18+P18</f>
        <v>0.0587</v>
      </c>
      <c r="O18" s="75">
        <v>0.0031</v>
      </c>
      <c r="P18" s="75">
        <v>0.0556</v>
      </c>
      <c r="Q18" s="75">
        <f>R18+S18</f>
        <v>0.187</v>
      </c>
      <c r="R18" s="75">
        <v>0.0064</v>
      </c>
      <c r="S18" s="75">
        <v>0.1806</v>
      </c>
      <c r="T18" s="27" t="s">
        <v>38</v>
      </c>
      <c r="U18" s="109" t="s">
        <v>39</v>
      </c>
      <c r="V18" s="107">
        <v>45566</v>
      </c>
      <c r="W18" s="55"/>
    </row>
    <row r="19" s="3" customFormat="1" ht="296" customHeight="1" spans="1:23">
      <c r="A19" s="25">
        <v>10</v>
      </c>
      <c r="B19" s="27" t="s">
        <v>95</v>
      </c>
      <c r="C19" s="27" t="s">
        <v>31</v>
      </c>
      <c r="D19" s="27" t="s">
        <v>32</v>
      </c>
      <c r="E19" s="27" t="s">
        <v>96</v>
      </c>
      <c r="F19" s="32" t="s">
        <v>97</v>
      </c>
      <c r="G19" s="31">
        <v>402</v>
      </c>
      <c r="H19" s="31">
        <v>321</v>
      </c>
      <c r="I19" s="32" t="s">
        <v>98</v>
      </c>
      <c r="J19" s="26" t="s">
        <v>99</v>
      </c>
      <c r="K19" s="26" t="s">
        <v>100</v>
      </c>
      <c r="L19" s="76"/>
      <c r="M19" s="27">
        <v>2</v>
      </c>
      <c r="N19" s="75">
        <v>0.0896</v>
      </c>
      <c r="O19" s="75">
        <v>0.0041</v>
      </c>
      <c r="P19" s="75">
        <v>0.0855</v>
      </c>
      <c r="Q19" s="75">
        <v>0.284</v>
      </c>
      <c r="R19" s="75">
        <v>0.0114</v>
      </c>
      <c r="S19" s="75">
        <v>0.2726</v>
      </c>
      <c r="T19" s="27" t="s">
        <v>38</v>
      </c>
      <c r="U19" s="109" t="s">
        <v>39</v>
      </c>
      <c r="V19" s="107">
        <v>45566</v>
      </c>
      <c r="W19" s="55"/>
    </row>
    <row r="20" s="3" customFormat="1" ht="167" customHeight="1" spans="1:23">
      <c r="A20" s="25">
        <v>11</v>
      </c>
      <c r="B20" s="27" t="s">
        <v>101</v>
      </c>
      <c r="C20" s="27" t="s">
        <v>31</v>
      </c>
      <c r="D20" s="27" t="s">
        <v>48</v>
      </c>
      <c r="E20" s="27" t="s">
        <v>102</v>
      </c>
      <c r="F20" s="33" t="s">
        <v>103</v>
      </c>
      <c r="G20" s="31">
        <v>96</v>
      </c>
      <c r="H20" s="31">
        <v>76</v>
      </c>
      <c r="I20" s="34" t="s">
        <v>104</v>
      </c>
      <c r="J20" s="34" t="s">
        <v>105</v>
      </c>
      <c r="K20" s="34" t="s">
        <v>106</v>
      </c>
      <c r="L20" s="77"/>
      <c r="M20" s="27">
        <v>1</v>
      </c>
      <c r="N20" s="78">
        <v>0.0019</v>
      </c>
      <c r="O20" s="75">
        <v>0.0008</v>
      </c>
      <c r="P20" s="75">
        <v>0.0011</v>
      </c>
      <c r="Q20" s="78">
        <f>R20+S20</f>
        <v>0.0041</v>
      </c>
      <c r="R20" s="75">
        <v>0.0017</v>
      </c>
      <c r="S20" s="75">
        <v>0.0024</v>
      </c>
      <c r="T20" s="27" t="s">
        <v>38</v>
      </c>
      <c r="U20" s="108" t="s">
        <v>54</v>
      </c>
      <c r="V20" s="107">
        <v>45566</v>
      </c>
      <c r="W20" s="110"/>
    </row>
    <row r="21" s="3" customFormat="1" ht="232" customHeight="1" spans="1:23">
      <c r="A21" s="25">
        <v>12</v>
      </c>
      <c r="B21" s="27" t="s">
        <v>107</v>
      </c>
      <c r="C21" s="27" t="s">
        <v>31</v>
      </c>
      <c r="D21" s="27" t="s">
        <v>48</v>
      </c>
      <c r="E21" s="27" t="s">
        <v>108</v>
      </c>
      <c r="F21" s="34" t="s">
        <v>109</v>
      </c>
      <c r="G21" s="31">
        <v>235</v>
      </c>
      <c r="H21" s="31">
        <f>G21*0.8</f>
        <v>188</v>
      </c>
      <c r="I21" s="34" t="s">
        <v>110</v>
      </c>
      <c r="J21" s="34" t="s">
        <v>111</v>
      </c>
      <c r="K21" s="34" t="s">
        <v>112</v>
      </c>
      <c r="L21" s="27"/>
      <c r="M21" s="27">
        <v>1</v>
      </c>
      <c r="N21" s="75">
        <v>0.002</v>
      </c>
      <c r="O21" s="75">
        <v>0.0005</v>
      </c>
      <c r="P21" s="75">
        <v>0.0015</v>
      </c>
      <c r="Q21" s="75">
        <v>0.0043</v>
      </c>
      <c r="R21" s="75">
        <v>0.0012</v>
      </c>
      <c r="S21" s="75">
        <v>0.0031</v>
      </c>
      <c r="T21" s="27" t="s">
        <v>38</v>
      </c>
      <c r="U21" s="108" t="s">
        <v>54</v>
      </c>
      <c r="V21" s="107">
        <v>45566</v>
      </c>
      <c r="W21" s="55"/>
    </row>
    <row r="22" s="3" customFormat="1" ht="161" customHeight="1" spans="1:23">
      <c r="A22" s="25">
        <v>13</v>
      </c>
      <c r="B22" s="35" t="s">
        <v>113</v>
      </c>
      <c r="C22" s="35" t="s">
        <v>31</v>
      </c>
      <c r="D22" s="28" t="s">
        <v>48</v>
      </c>
      <c r="E22" s="35" t="s">
        <v>114</v>
      </c>
      <c r="F22" s="36" t="s">
        <v>115</v>
      </c>
      <c r="G22" s="37">
        <v>100</v>
      </c>
      <c r="H22" s="38">
        <v>70</v>
      </c>
      <c r="I22" s="79"/>
      <c r="J22" s="79" t="s">
        <v>116</v>
      </c>
      <c r="K22" s="79" t="s">
        <v>117</v>
      </c>
      <c r="L22" s="35"/>
      <c r="M22" s="35">
        <v>1</v>
      </c>
      <c r="N22" s="35">
        <v>0.001</v>
      </c>
      <c r="O22" s="35"/>
      <c r="P22" s="35">
        <v>0.001</v>
      </c>
      <c r="Q22" s="35">
        <v>0.002</v>
      </c>
      <c r="R22" s="35"/>
      <c r="S22" s="35">
        <v>0.002</v>
      </c>
      <c r="T22" s="35" t="s">
        <v>38</v>
      </c>
      <c r="U22" s="111" t="s">
        <v>118</v>
      </c>
      <c r="V22" s="112">
        <v>45566</v>
      </c>
      <c r="W22" s="110"/>
    </row>
    <row r="23" s="3" customFormat="1" ht="164" customHeight="1" spans="1:23">
      <c r="A23" s="25" t="s">
        <v>119</v>
      </c>
      <c r="B23" s="27" t="s">
        <v>120</v>
      </c>
      <c r="C23" s="27" t="s">
        <v>31</v>
      </c>
      <c r="D23" s="27" t="s">
        <v>48</v>
      </c>
      <c r="E23" s="27" t="s">
        <v>121</v>
      </c>
      <c r="F23" s="33" t="s">
        <v>122</v>
      </c>
      <c r="G23" s="39">
        <v>247</v>
      </c>
      <c r="H23" s="31">
        <v>197</v>
      </c>
      <c r="I23" s="26" t="s">
        <v>123</v>
      </c>
      <c r="J23" s="34" t="s">
        <v>124</v>
      </c>
      <c r="K23" s="80" t="s">
        <v>125</v>
      </c>
      <c r="L23" s="77"/>
      <c r="M23" s="27">
        <v>1</v>
      </c>
      <c r="N23" s="75">
        <f>O23+P23</f>
        <v>0.0065</v>
      </c>
      <c r="O23" s="75"/>
      <c r="P23" s="75">
        <v>0.0065</v>
      </c>
      <c r="Q23" s="75">
        <f>R23+S23</f>
        <v>0.0133</v>
      </c>
      <c r="R23" s="75"/>
      <c r="S23" s="75">
        <v>0.0133</v>
      </c>
      <c r="T23" s="27" t="s">
        <v>38</v>
      </c>
      <c r="U23" s="109" t="s">
        <v>118</v>
      </c>
      <c r="V23" s="107">
        <v>45566</v>
      </c>
      <c r="W23" s="55"/>
    </row>
    <row r="24" s="3" customFormat="1" ht="163" customHeight="1" spans="1:23">
      <c r="A24" s="25" t="s">
        <v>126</v>
      </c>
      <c r="B24" s="27" t="s">
        <v>127</v>
      </c>
      <c r="C24" s="27" t="s">
        <v>31</v>
      </c>
      <c r="D24" s="27" t="s">
        <v>48</v>
      </c>
      <c r="E24" s="27" t="s">
        <v>128</v>
      </c>
      <c r="F24" s="40" t="s">
        <v>129</v>
      </c>
      <c r="G24" s="39">
        <v>245</v>
      </c>
      <c r="H24" s="31">
        <f>G24*0.8</f>
        <v>196</v>
      </c>
      <c r="I24" s="26" t="s">
        <v>130</v>
      </c>
      <c r="J24" s="34" t="s">
        <v>131</v>
      </c>
      <c r="K24" s="80" t="s">
        <v>132</v>
      </c>
      <c r="L24" s="77"/>
      <c r="M24" s="27">
        <v>1</v>
      </c>
      <c r="N24" s="75">
        <f>O24+P24</f>
        <v>0.0005</v>
      </c>
      <c r="O24" s="75"/>
      <c r="P24" s="75">
        <v>0.0005</v>
      </c>
      <c r="Q24" s="75">
        <f>R24+S24</f>
        <v>0.001</v>
      </c>
      <c r="R24" s="75"/>
      <c r="S24" s="75">
        <v>0.001</v>
      </c>
      <c r="T24" s="27" t="s">
        <v>38</v>
      </c>
      <c r="U24" s="109" t="s">
        <v>118</v>
      </c>
      <c r="V24" s="107">
        <v>45566</v>
      </c>
      <c r="W24" s="55"/>
    </row>
    <row r="25" s="2" customFormat="1" ht="50" customHeight="1" spans="1:23">
      <c r="A25" s="21" t="s">
        <v>133</v>
      </c>
      <c r="B25" s="22"/>
      <c r="C25" s="22"/>
      <c r="D25" s="22"/>
      <c r="E25" s="22"/>
      <c r="F25" s="23"/>
      <c r="G25" s="24">
        <f>SUM(G26:G35)</f>
        <v>4815</v>
      </c>
      <c r="H25" s="24">
        <f>SUM(H26:H35)</f>
        <v>3508</v>
      </c>
      <c r="I25" s="81"/>
      <c r="J25" s="82"/>
      <c r="K25" s="82"/>
      <c r="L25" s="18"/>
      <c r="M25" s="83"/>
      <c r="N25" s="70"/>
      <c r="O25" s="70"/>
      <c r="P25" s="70"/>
      <c r="Q25" s="70"/>
      <c r="R25" s="70"/>
      <c r="S25" s="70"/>
      <c r="T25" s="69"/>
      <c r="U25" s="104"/>
      <c r="V25" s="113"/>
      <c r="W25" s="55"/>
    </row>
    <row r="26" s="3" customFormat="1" ht="251" customHeight="1" spans="1:23">
      <c r="A26" s="41">
        <v>1</v>
      </c>
      <c r="B26" s="27" t="s">
        <v>134</v>
      </c>
      <c r="C26" s="27" t="s">
        <v>31</v>
      </c>
      <c r="D26" s="27" t="s">
        <v>48</v>
      </c>
      <c r="E26" s="27" t="s">
        <v>135</v>
      </c>
      <c r="F26" s="32" t="s">
        <v>136</v>
      </c>
      <c r="G26" s="31">
        <v>625</v>
      </c>
      <c r="H26" s="31">
        <v>500</v>
      </c>
      <c r="I26" s="34" t="s">
        <v>137</v>
      </c>
      <c r="J26" s="34" t="s">
        <v>138</v>
      </c>
      <c r="K26" s="34" t="s">
        <v>106</v>
      </c>
      <c r="L26" s="77"/>
      <c r="M26" s="27">
        <v>1</v>
      </c>
      <c r="N26" s="78">
        <f>O26+P26</f>
        <v>0.0029</v>
      </c>
      <c r="O26" s="75">
        <v>0.0011</v>
      </c>
      <c r="P26" s="75">
        <v>0.0018</v>
      </c>
      <c r="Q26" s="78">
        <f>R26+S26</f>
        <v>0.0069</v>
      </c>
      <c r="R26" s="75">
        <v>0.0017</v>
      </c>
      <c r="S26" s="75">
        <v>0.0052</v>
      </c>
      <c r="T26" s="27" t="s">
        <v>38</v>
      </c>
      <c r="U26" s="108" t="s">
        <v>54</v>
      </c>
      <c r="V26" s="107">
        <v>45566</v>
      </c>
      <c r="W26" s="55"/>
    </row>
    <row r="27" s="4" customFormat="1" ht="163" customHeight="1" spans="1:23">
      <c r="A27" s="27">
        <v>2</v>
      </c>
      <c r="B27" s="27" t="s">
        <v>139</v>
      </c>
      <c r="C27" s="27" t="s">
        <v>31</v>
      </c>
      <c r="D27" s="27" t="s">
        <v>48</v>
      </c>
      <c r="E27" s="27" t="s">
        <v>140</v>
      </c>
      <c r="F27" s="33" t="s">
        <v>141</v>
      </c>
      <c r="G27" s="39">
        <v>72.5</v>
      </c>
      <c r="H27" s="31">
        <f>G27*0.8</f>
        <v>58</v>
      </c>
      <c r="I27" s="34" t="s">
        <v>142</v>
      </c>
      <c r="J27" s="34" t="s">
        <v>143</v>
      </c>
      <c r="K27" s="34" t="s">
        <v>144</v>
      </c>
      <c r="L27" s="27"/>
      <c r="M27" s="27">
        <v>1</v>
      </c>
      <c r="N27" s="75">
        <v>0.0048</v>
      </c>
      <c r="O27" s="75">
        <v>0.0034</v>
      </c>
      <c r="P27" s="75">
        <v>0.0014</v>
      </c>
      <c r="Q27" s="75">
        <v>0.0222</v>
      </c>
      <c r="R27" s="75">
        <v>0.018</v>
      </c>
      <c r="S27" s="75">
        <v>0.0042</v>
      </c>
      <c r="T27" s="27" t="s">
        <v>38</v>
      </c>
      <c r="U27" s="109" t="s">
        <v>61</v>
      </c>
      <c r="V27" s="107">
        <v>45566</v>
      </c>
      <c r="W27" s="55"/>
    </row>
    <row r="28" s="2" customFormat="1" ht="163" customHeight="1" spans="1:23">
      <c r="A28" s="41">
        <v>3</v>
      </c>
      <c r="B28" s="27" t="s">
        <v>145</v>
      </c>
      <c r="C28" s="27" t="s">
        <v>146</v>
      </c>
      <c r="D28" s="27" t="s">
        <v>48</v>
      </c>
      <c r="E28" s="27" t="s">
        <v>147</v>
      </c>
      <c r="F28" s="33" t="s">
        <v>148</v>
      </c>
      <c r="G28" s="39">
        <v>562</v>
      </c>
      <c r="H28" s="31">
        <v>450</v>
      </c>
      <c r="I28" s="34" t="s">
        <v>149</v>
      </c>
      <c r="J28" s="34" t="s">
        <v>150</v>
      </c>
      <c r="K28" s="34" t="s">
        <v>151</v>
      </c>
      <c r="L28" s="34"/>
      <c r="M28" s="27">
        <v>1</v>
      </c>
      <c r="N28" s="75">
        <v>0.0074</v>
      </c>
      <c r="O28" s="75">
        <v>0.0004</v>
      </c>
      <c r="P28" s="75">
        <v>0.007</v>
      </c>
      <c r="Q28" s="75">
        <v>0.0148</v>
      </c>
      <c r="R28" s="75">
        <v>0.0008</v>
      </c>
      <c r="S28" s="75">
        <v>0.014</v>
      </c>
      <c r="T28" s="27" t="s">
        <v>38</v>
      </c>
      <c r="U28" s="109" t="s">
        <v>61</v>
      </c>
      <c r="V28" s="107">
        <v>45566</v>
      </c>
      <c r="W28" s="55"/>
    </row>
    <row r="29" s="3" customFormat="1" ht="222" customHeight="1" spans="1:23">
      <c r="A29" s="27">
        <v>4</v>
      </c>
      <c r="B29" s="27" t="s">
        <v>152</v>
      </c>
      <c r="C29" s="27" t="s">
        <v>31</v>
      </c>
      <c r="D29" s="27" t="s">
        <v>48</v>
      </c>
      <c r="E29" s="27" t="s">
        <v>153</v>
      </c>
      <c r="F29" s="30" t="s">
        <v>154</v>
      </c>
      <c r="G29" s="31">
        <v>375</v>
      </c>
      <c r="H29" s="31">
        <f>G29*0.8</f>
        <v>300</v>
      </c>
      <c r="I29" s="26" t="s">
        <v>155</v>
      </c>
      <c r="J29" s="34" t="s">
        <v>156</v>
      </c>
      <c r="K29" s="34" t="s">
        <v>157</v>
      </c>
      <c r="L29" s="76"/>
      <c r="M29" s="27">
        <v>1</v>
      </c>
      <c r="N29" s="78">
        <f>O29+P29</f>
        <v>0.0038</v>
      </c>
      <c r="O29" s="75">
        <v>0.0008</v>
      </c>
      <c r="P29" s="75">
        <v>0.003</v>
      </c>
      <c r="Q29" s="78">
        <f>R29+S29</f>
        <v>0.0122</v>
      </c>
      <c r="R29" s="75">
        <v>0.007</v>
      </c>
      <c r="S29" s="75">
        <v>0.0052</v>
      </c>
      <c r="T29" s="27" t="s">
        <v>38</v>
      </c>
      <c r="U29" s="108" t="s">
        <v>75</v>
      </c>
      <c r="V29" s="107">
        <v>45566</v>
      </c>
      <c r="W29" s="55"/>
    </row>
    <row r="30" s="3" customFormat="1" ht="216" customHeight="1" spans="1:23">
      <c r="A30" s="41">
        <v>5</v>
      </c>
      <c r="B30" s="27" t="s">
        <v>158</v>
      </c>
      <c r="C30" s="27" t="s">
        <v>31</v>
      </c>
      <c r="D30" s="27" t="s">
        <v>48</v>
      </c>
      <c r="E30" s="27" t="s">
        <v>159</v>
      </c>
      <c r="F30" s="34" t="s">
        <v>160</v>
      </c>
      <c r="G30" s="31">
        <v>250</v>
      </c>
      <c r="H30" s="31">
        <v>200</v>
      </c>
      <c r="I30" s="34" t="s">
        <v>161</v>
      </c>
      <c r="J30" s="34" t="s">
        <v>162</v>
      </c>
      <c r="K30" s="34" t="s">
        <v>163</v>
      </c>
      <c r="L30" s="27"/>
      <c r="M30" s="27">
        <v>1</v>
      </c>
      <c r="N30" s="78">
        <f>O30+P30</f>
        <v>0.003</v>
      </c>
      <c r="O30" s="75">
        <v>0.0004</v>
      </c>
      <c r="P30" s="75">
        <v>0.0026</v>
      </c>
      <c r="Q30" s="78">
        <f>R30+S30</f>
        <v>0.0064</v>
      </c>
      <c r="R30" s="75">
        <v>0.0011</v>
      </c>
      <c r="S30" s="75">
        <v>0.0053</v>
      </c>
      <c r="T30" s="27" t="s">
        <v>38</v>
      </c>
      <c r="U30" s="108" t="s">
        <v>54</v>
      </c>
      <c r="V30" s="107">
        <v>45566</v>
      </c>
      <c r="W30" s="110"/>
    </row>
    <row r="31" s="3" customFormat="1" ht="180" customHeight="1" spans="1:23">
      <c r="A31" s="27">
        <v>6</v>
      </c>
      <c r="B31" s="27" t="s">
        <v>164</v>
      </c>
      <c r="C31" s="27" t="s">
        <v>31</v>
      </c>
      <c r="D31" s="27" t="s">
        <v>32</v>
      </c>
      <c r="E31" s="27" t="s">
        <v>165</v>
      </c>
      <c r="F31" s="42" t="s">
        <v>166</v>
      </c>
      <c r="G31" s="31">
        <v>750</v>
      </c>
      <c r="H31" s="31">
        <v>600</v>
      </c>
      <c r="I31" s="26" t="s">
        <v>167</v>
      </c>
      <c r="J31" s="26" t="s">
        <v>168</v>
      </c>
      <c r="K31" s="26" t="s">
        <v>37</v>
      </c>
      <c r="L31" s="76"/>
      <c r="M31" s="25">
        <v>1</v>
      </c>
      <c r="N31" s="75">
        <f>O31+P31</f>
        <v>0.0035</v>
      </c>
      <c r="O31" s="75">
        <v>0.0004</v>
      </c>
      <c r="P31" s="75">
        <v>0.0031</v>
      </c>
      <c r="Q31" s="75">
        <f>R31+S31</f>
        <v>0.0107</v>
      </c>
      <c r="R31" s="75">
        <v>0.0009</v>
      </c>
      <c r="S31" s="75">
        <v>0.0098</v>
      </c>
      <c r="T31" s="25" t="s">
        <v>38</v>
      </c>
      <c r="U31" s="109" t="s">
        <v>39</v>
      </c>
      <c r="V31" s="107">
        <v>45566</v>
      </c>
      <c r="W31" s="55"/>
    </row>
    <row r="32" s="3" customFormat="1" ht="247" customHeight="1" spans="1:23">
      <c r="A32" s="41">
        <v>7</v>
      </c>
      <c r="B32" s="27" t="s">
        <v>169</v>
      </c>
      <c r="C32" s="27" t="s">
        <v>170</v>
      </c>
      <c r="D32" s="27" t="s">
        <v>32</v>
      </c>
      <c r="E32" s="27" t="s">
        <v>171</v>
      </c>
      <c r="F32" s="30" t="s">
        <v>172</v>
      </c>
      <c r="G32" s="31">
        <v>680</v>
      </c>
      <c r="H32" s="31">
        <v>200</v>
      </c>
      <c r="I32" s="32" t="s">
        <v>173</v>
      </c>
      <c r="J32" s="32" t="s">
        <v>174</v>
      </c>
      <c r="K32" s="32" t="s">
        <v>175</v>
      </c>
      <c r="L32" s="76"/>
      <c r="M32" s="25">
        <v>1</v>
      </c>
      <c r="N32" s="75">
        <f>O32+P32</f>
        <v>0.0019</v>
      </c>
      <c r="O32" s="75">
        <v>0.0002</v>
      </c>
      <c r="P32" s="75">
        <v>0.0017</v>
      </c>
      <c r="Q32" s="75">
        <f>R32+S32</f>
        <v>0.0039</v>
      </c>
      <c r="R32" s="75">
        <v>0.0005</v>
      </c>
      <c r="S32" s="75">
        <v>0.0034</v>
      </c>
      <c r="T32" s="25" t="s">
        <v>38</v>
      </c>
      <c r="U32" s="109" t="s">
        <v>39</v>
      </c>
      <c r="V32" s="107">
        <v>45566</v>
      </c>
      <c r="W32" s="55"/>
    </row>
    <row r="33" s="5" customFormat="1" ht="216" customHeight="1" spans="1:23">
      <c r="A33" s="27">
        <v>8</v>
      </c>
      <c r="B33" s="35" t="s">
        <v>176</v>
      </c>
      <c r="C33" s="35" t="s">
        <v>31</v>
      </c>
      <c r="D33" s="35" t="s">
        <v>177</v>
      </c>
      <c r="E33" s="35" t="s">
        <v>178</v>
      </c>
      <c r="F33" s="43" t="s">
        <v>179</v>
      </c>
      <c r="G33" s="31">
        <v>462</v>
      </c>
      <c r="H33" s="31">
        <v>370</v>
      </c>
      <c r="I33" s="32" t="s">
        <v>180</v>
      </c>
      <c r="J33" s="32" t="s">
        <v>181</v>
      </c>
      <c r="K33" s="32" t="s">
        <v>182</v>
      </c>
      <c r="L33" s="27">
        <v>0</v>
      </c>
      <c r="M33" s="27">
        <v>1</v>
      </c>
      <c r="N33" s="27">
        <v>0.0305</v>
      </c>
      <c r="O33" s="27">
        <v>0.0005</v>
      </c>
      <c r="P33" s="75">
        <v>0.03</v>
      </c>
      <c r="Q33" s="75">
        <v>0.205</v>
      </c>
      <c r="R33" s="75">
        <v>0.005</v>
      </c>
      <c r="S33" s="75">
        <v>0.2</v>
      </c>
      <c r="T33" s="27" t="s">
        <v>183</v>
      </c>
      <c r="U33" s="109" t="s">
        <v>82</v>
      </c>
      <c r="V33" s="107">
        <v>45566</v>
      </c>
      <c r="W33" s="55"/>
    </row>
    <row r="34" s="5" customFormat="1" ht="193" customHeight="1" spans="1:23">
      <c r="A34" s="41">
        <v>9</v>
      </c>
      <c r="B34" s="35" t="s">
        <v>184</v>
      </c>
      <c r="C34" s="35" t="s">
        <v>31</v>
      </c>
      <c r="D34" s="35" t="s">
        <v>177</v>
      </c>
      <c r="E34" s="35" t="s">
        <v>84</v>
      </c>
      <c r="F34" s="44" t="s">
        <v>185</v>
      </c>
      <c r="G34" s="31">
        <v>462.5</v>
      </c>
      <c r="H34" s="31">
        <v>370</v>
      </c>
      <c r="I34" s="32" t="s">
        <v>186</v>
      </c>
      <c r="J34" s="32" t="s">
        <v>187</v>
      </c>
      <c r="K34" s="32" t="s">
        <v>188</v>
      </c>
      <c r="L34" s="27">
        <v>0</v>
      </c>
      <c r="M34" s="27">
        <v>1</v>
      </c>
      <c r="N34" s="27">
        <v>0.0305</v>
      </c>
      <c r="O34" s="27">
        <v>0.0005</v>
      </c>
      <c r="P34" s="75">
        <v>0.03</v>
      </c>
      <c r="Q34" s="75">
        <v>0.205</v>
      </c>
      <c r="R34" s="75">
        <v>0.005</v>
      </c>
      <c r="S34" s="75">
        <v>0.2</v>
      </c>
      <c r="T34" s="27" t="s">
        <v>183</v>
      </c>
      <c r="U34" s="109" t="s">
        <v>82</v>
      </c>
      <c r="V34" s="107">
        <v>45566</v>
      </c>
      <c r="W34" s="55"/>
    </row>
    <row r="35" s="3" customFormat="1" ht="161" customHeight="1" spans="1:23">
      <c r="A35" s="27">
        <v>10</v>
      </c>
      <c r="B35" s="27" t="s">
        <v>189</v>
      </c>
      <c r="C35" s="27" t="s">
        <v>31</v>
      </c>
      <c r="D35" s="27" t="s">
        <v>32</v>
      </c>
      <c r="E35" s="27" t="s">
        <v>190</v>
      </c>
      <c r="F35" s="30" t="s">
        <v>191</v>
      </c>
      <c r="G35" s="31">
        <v>576</v>
      </c>
      <c r="H35" s="31">
        <v>460</v>
      </c>
      <c r="I35" s="26" t="s">
        <v>155</v>
      </c>
      <c r="J35" s="34" t="s">
        <v>192</v>
      </c>
      <c r="K35" s="34" t="s">
        <v>157</v>
      </c>
      <c r="L35" s="76"/>
      <c r="M35" s="27">
        <v>1</v>
      </c>
      <c r="N35" s="78">
        <f>O35+P35</f>
        <v>0.0019</v>
      </c>
      <c r="O35" s="75">
        <v>0.0004</v>
      </c>
      <c r="P35" s="75">
        <v>0.0015</v>
      </c>
      <c r="Q35" s="78">
        <f>R35+S35</f>
        <v>0.0048</v>
      </c>
      <c r="R35" s="75">
        <v>0.0012</v>
      </c>
      <c r="S35" s="75">
        <v>0.0036</v>
      </c>
      <c r="T35" s="25" t="s">
        <v>38</v>
      </c>
      <c r="U35" s="108" t="s">
        <v>75</v>
      </c>
      <c r="V35" s="107">
        <v>45566</v>
      </c>
      <c r="W35" s="55"/>
    </row>
    <row r="36" s="2" customFormat="1" ht="50" customHeight="1" spans="1:23">
      <c r="A36" s="21" t="s">
        <v>193</v>
      </c>
      <c r="B36" s="22"/>
      <c r="C36" s="22"/>
      <c r="D36" s="22"/>
      <c r="E36" s="22"/>
      <c r="F36" s="23"/>
      <c r="G36" s="24">
        <f>SUM(G37:G41)</f>
        <v>1177</v>
      </c>
      <c r="H36" s="24">
        <f>SUM(H37:H41)</f>
        <v>963</v>
      </c>
      <c r="I36" s="81"/>
      <c r="J36" s="82"/>
      <c r="K36" s="82"/>
      <c r="L36" s="84"/>
      <c r="M36" s="83"/>
      <c r="N36" s="70"/>
      <c r="O36" s="70"/>
      <c r="P36" s="70"/>
      <c r="Q36" s="70"/>
      <c r="R36" s="70"/>
      <c r="S36" s="70"/>
      <c r="T36" s="69"/>
      <c r="U36" s="114"/>
      <c r="V36" s="115"/>
      <c r="W36" s="55"/>
    </row>
    <row r="37" s="3" customFormat="1" ht="204" customHeight="1" spans="1:23">
      <c r="A37" s="41">
        <v>1</v>
      </c>
      <c r="B37" s="27" t="s">
        <v>194</v>
      </c>
      <c r="C37" s="27" t="s">
        <v>31</v>
      </c>
      <c r="D37" s="27" t="s">
        <v>32</v>
      </c>
      <c r="E37" s="27" t="s">
        <v>195</v>
      </c>
      <c r="F37" s="32" t="s">
        <v>196</v>
      </c>
      <c r="G37" s="31">
        <v>100</v>
      </c>
      <c r="H37" s="31">
        <f>G37*0.8</f>
        <v>80</v>
      </c>
      <c r="I37" s="32" t="s">
        <v>197</v>
      </c>
      <c r="J37" s="26" t="s">
        <v>198</v>
      </c>
      <c r="K37" s="26" t="s">
        <v>199</v>
      </c>
      <c r="L37" s="76"/>
      <c r="M37" s="25">
        <v>1</v>
      </c>
      <c r="N37" s="75">
        <f>O37+P37</f>
        <v>0.0033</v>
      </c>
      <c r="O37" s="75">
        <v>0.0008</v>
      </c>
      <c r="P37" s="75">
        <v>0.0025</v>
      </c>
      <c r="Q37" s="75">
        <f>R37+S37</f>
        <v>0.0088</v>
      </c>
      <c r="R37" s="75">
        <v>0.0015</v>
      </c>
      <c r="S37" s="75">
        <v>0.0073</v>
      </c>
      <c r="T37" s="27" t="s">
        <v>38</v>
      </c>
      <c r="U37" s="109" t="s">
        <v>39</v>
      </c>
      <c r="V37" s="107">
        <v>45566</v>
      </c>
      <c r="W37" s="55"/>
    </row>
    <row r="38" s="3" customFormat="1" ht="199" customHeight="1" spans="1:23">
      <c r="A38" s="41">
        <v>2</v>
      </c>
      <c r="B38" s="27" t="s">
        <v>200</v>
      </c>
      <c r="C38" s="27" t="s">
        <v>31</v>
      </c>
      <c r="D38" s="27" t="s">
        <v>32</v>
      </c>
      <c r="E38" s="27" t="s">
        <v>201</v>
      </c>
      <c r="F38" s="32" t="s">
        <v>202</v>
      </c>
      <c r="G38" s="31">
        <v>180</v>
      </c>
      <c r="H38" s="31">
        <f>G38*0.8</f>
        <v>144</v>
      </c>
      <c r="I38" s="32" t="s">
        <v>203</v>
      </c>
      <c r="J38" s="26" t="s">
        <v>204</v>
      </c>
      <c r="K38" s="26" t="s">
        <v>199</v>
      </c>
      <c r="L38" s="76"/>
      <c r="M38" s="25">
        <v>1</v>
      </c>
      <c r="N38" s="75">
        <f>O38+P38</f>
        <v>0.0024</v>
      </c>
      <c r="O38" s="85">
        <v>0.0005</v>
      </c>
      <c r="P38" s="85">
        <v>0.0019</v>
      </c>
      <c r="Q38" s="75">
        <f>R38+S38</f>
        <v>0.0047</v>
      </c>
      <c r="R38" s="75">
        <v>0.0006</v>
      </c>
      <c r="S38" s="75">
        <v>0.0041</v>
      </c>
      <c r="T38" s="27" t="s">
        <v>38</v>
      </c>
      <c r="U38" s="109" t="s">
        <v>39</v>
      </c>
      <c r="V38" s="107">
        <v>45566</v>
      </c>
      <c r="W38" s="55"/>
    </row>
    <row r="39" s="6" customFormat="1" ht="166" customHeight="1" spans="1:23">
      <c r="A39" s="45">
        <v>3</v>
      </c>
      <c r="B39" s="46" t="s">
        <v>205</v>
      </c>
      <c r="C39" s="47" t="s">
        <v>206</v>
      </c>
      <c r="D39" s="47" t="s">
        <v>31</v>
      </c>
      <c r="E39" s="46" t="s">
        <v>207</v>
      </c>
      <c r="F39" s="36" t="s">
        <v>208</v>
      </c>
      <c r="G39" s="48">
        <v>288</v>
      </c>
      <c r="H39" s="48">
        <v>230</v>
      </c>
      <c r="I39" s="29" t="s">
        <v>209</v>
      </c>
      <c r="J39" s="86" t="s">
        <v>210</v>
      </c>
      <c r="K39" s="86" t="s">
        <v>211</v>
      </c>
      <c r="L39" s="28"/>
      <c r="M39" s="35">
        <v>1</v>
      </c>
      <c r="N39" s="35">
        <f>O39+P39</f>
        <v>0.001</v>
      </c>
      <c r="O39" s="35">
        <v>0.0004</v>
      </c>
      <c r="P39" s="35">
        <v>0.0006</v>
      </c>
      <c r="Q39" s="35">
        <f>R39+S39</f>
        <v>0.0026</v>
      </c>
      <c r="R39" s="35">
        <v>0.0008</v>
      </c>
      <c r="S39" s="35">
        <v>0.0018</v>
      </c>
      <c r="T39" s="27" t="s">
        <v>38</v>
      </c>
      <c r="U39" s="109" t="s">
        <v>61</v>
      </c>
      <c r="V39" s="107">
        <v>45566</v>
      </c>
      <c r="W39" s="116"/>
    </row>
    <row r="40" s="3" customFormat="1" ht="326" customHeight="1" spans="1:23">
      <c r="A40" s="49">
        <v>4</v>
      </c>
      <c r="B40" s="50" t="s">
        <v>212</v>
      </c>
      <c r="C40" s="50" t="s">
        <v>31</v>
      </c>
      <c r="D40" s="50" t="s">
        <v>32</v>
      </c>
      <c r="E40" s="50" t="s">
        <v>213</v>
      </c>
      <c r="F40" s="51" t="s">
        <v>214</v>
      </c>
      <c r="G40" s="52">
        <v>500</v>
      </c>
      <c r="H40" s="52">
        <v>400</v>
      </c>
      <c r="I40" s="87" t="s">
        <v>215</v>
      </c>
      <c r="J40" s="88" t="s">
        <v>216</v>
      </c>
      <c r="K40" s="88" t="s">
        <v>217</v>
      </c>
      <c r="L40" s="49"/>
      <c r="M40" s="89">
        <v>1</v>
      </c>
      <c r="N40" s="90">
        <f>O40+P40</f>
        <v>0.0146</v>
      </c>
      <c r="O40" s="91">
        <v>0.0023</v>
      </c>
      <c r="P40" s="91">
        <v>0.0123</v>
      </c>
      <c r="Q40" s="90">
        <f>R40+S40</f>
        <v>0.0628</v>
      </c>
      <c r="R40" s="90">
        <v>0.0062</v>
      </c>
      <c r="S40" s="91">
        <v>0.0566</v>
      </c>
      <c r="T40" s="50" t="s">
        <v>38</v>
      </c>
      <c r="U40" s="117" t="s">
        <v>39</v>
      </c>
      <c r="V40" s="107">
        <v>45566</v>
      </c>
      <c r="W40" s="55"/>
    </row>
    <row r="41" s="3" customFormat="1" ht="170" customHeight="1" spans="1:23">
      <c r="A41" s="53">
        <v>5</v>
      </c>
      <c r="B41" s="46" t="s">
        <v>218</v>
      </c>
      <c r="C41" s="54" t="s">
        <v>31</v>
      </c>
      <c r="D41" s="55" t="s">
        <v>32</v>
      </c>
      <c r="E41" s="46" t="s">
        <v>219</v>
      </c>
      <c r="F41" s="36" t="s">
        <v>220</v>
      </c>
      <c r="G41" s="48">
        <v>109</v>
      </c>
      <c r="H41" s="48">
        <v>109</v>
      </c>
      <c r="I41" s="73" t="s">
        <v>221</v>
      </c>
      <c r="J41" s="73" t="s">
        <v>222</v>
      </c>
      <c r="K41" s="73" t="s">
        <v>223</v>
      </c>
      <c r="L41" s="53"/>
      <c r="M41" s="47">
        <v>6</v>
      </c>
      <c r="N41" s="47">
        <v>0.5</v>
      </c>
      <c r="O41" s="47">
        <v>0.0012</v>
      </c>
      <c r="P41" s="47">
        <v>0.4988</v>
      </c>
      <c r="Q41" s="47">
        <v>1.5</v>
      </c>
      <c r="R41" s="47">
        <v>0.0125</v>
      </c>
      <c r="S41" s="47">
        <v>1.4</v>
      </c>
      <c r="T41" s="47" t="s">
        <v>224</v>
      </c>
      <c r="U41" s="118" t="s">
        <v>219</v>
      </c>
      <c r="V41" s="119">
        <v>45583</v>
      </c>
      <c r="W41" s="55"/>
    </row>
    <row r="42" s="2" customFormat="1" ht="50" customHeight="1" spans="1:23">
      <c r="A42" s="56" t="s">
        <v>225</v>
      </c>
      <c r="B42" s="57"/>
      <c r="C42" s="57"/>
      <c r="D42" s="57"/>
      <c r="E42" s="57"/>
      <c r="F42" s="58"/>
      <c r="G42" s="59">
        <f>SUM(G43:G50)</f>
        <v>3105.5</v>
      </c>
      <c r="H42" s="59">
        <f>SUM(H43:H50)</f>
        <v>2484</v>
      </c>
      <c r="I42" s="92"/>
      <c r="J42" s="93"/>
      <c r="K42" s="93"/>
      <c r="L42" s="94"/>
      <c r="M42" s="95"/>
      <c r="N42" s="96"/>
      <c r="O42" s="96"/>
      <c r="P42" s="96"/>
      <c r="Q42" s="96"/>
      <c r="R42" s="96"/>
      <c r="S42" s="96"/>
      <c r="T42" s="120"/>
      <c r="U42" s="121"/>
      <c r="V42" s="115"/>
      <c r="W42" s="55"/>
    </row>
    <row r="43" s="3" customFormat="1" ht="158" customHeight="1" spans="1:23">
      <c r="A43" s="60">
        <v>1</v>
      </c>
      <c r="B43" s="61" t="s">
        <v>226</v>
      </c>
      <c r="C43" s="27" t="s">
        <v>31</v>
      </c>
      <c r="D43" s="27" t="s">
        <v>32</v>
      </c>
      <c r="E43" s="27" t="s">
        <v>165</v>
      </c>
      <c r="F43" s="30" t="s">
        <v>227</v>
      </c>
      <c r="G43" s="31">
        <v>300</v>
      </c>
      <c r="H43" s="31">
        <f>G43*0.8</f>
        <v>240</v>
      </c>
      <c r="I43" s="26" t="s">
        <v>228</v>
      </c>
      <c r="J43" s="26" t="s">
        <v>229</v>
      </c>
      <c r="K43" s="26" t="s">
        <v>94</v>
      </c>
      <c r="L43" s="76"/>
      <c r="M43" s="25">
        <v>1</v>
      </c>
      <c r="N43" s="75">
        <f>O43+P43</f>
        <v>0.0385</v>
      </c>
      <c r="O43" s="85">
        <v>0.0029</v>
      </c>
      <c r="P43" s="85">
        <v>0.0356</v>
      </c>
      <c r="Q43" s="75">
        <f>R43+S43</f>
        <v>0.1188</v>
      </c>
      <c r="R43" s="75">
        <v>0.0056</v>
      </c>
      <c r="S43" s="75">
        <v>0.1132</v>
      </c>
      <c r="T43" s="25" t="s">
        <v>38</v>
      </c>
      <c r="U43" s="109" t="s">
        <v>39</v>
      </c>
      <c r="V43" s="107">
        <v>45566</v>
      </c>
      <c r="W43" s="55"/>
    </row>
    <row r="44" s="3" customFormat="1" ht="196" customHeight="1" spans="1:23">
      <c r="A44" s="53">
        <v>2</v>
      </c>
      <c r="B44" s="62" t="s">
        <v>230</v>
      </c>
      <c r="C44" s="46" t="s">
        <v>31</v>
      </c>
      <c r="D44" s="46" t="s">
        <v>56</v>
      </c>
      <c r="E44" s="46" t="s">
        <v>48</v>
      </c>
      <c r="F44" s="63" t="s">
        <v>231</v>
      </c>
      <c r="G44" s="48">
        <v>400</v>
      </c>
      <c r="H44" s="64">
        <v>320</v>
      </c>
      <c r="I44" s="44" t="s">
        <v>232</v>
      </c>
      <c r="J44" s="44" t="s">
        <v>233</v>
      </c>
      <c r="K44" s="44" t="s">
        <v>234</v>
      </c>
      <c r="L44" s="46"/>
      <c r="M44" s="46">
        <v>1</v>
      </c>
      <c r="N44" s="46">
        <v>0.0019</v>
      </c>
      <c r="O44" s="46">
        <v>0.0004</v>
      </c>
      <c r="P44" s="97">
        <v>0.0015</v>
      </c>
      <c r="Q44" s="97">
        <v>0.0076</v>
      </c>
      <c r="R44" s="46">
        <v>0.0016</v>
      </c>
      <c r="S44" s="97">
        <v>0.006</v>
      </c>
      <c r="T44" s="47" t="s">
        <v>183</v>
      </c>
      <c r="U44" s="118" t="s">
        <v>61</v>
      </c>
      <c r="V44" s="122">
        <v>45566</v>
      </c>
      <c r="W44" s="55"/>
    </row>
    <row r="45" s="3" customFormat="1" ht="155" customHeight="1" spans="1:23">
      <c r="A45" s="60">
        <v>3</v>
      </c>
      <c r="B45" s="61" t="s">
        <v>235</v>
      </c>
      <c r="C45" s="27" t="s">
        <v>31</v>
      </c>
      <c r="D45" s="27" t="s">
        <v>48</v>
      </c>
      <c r="E45" s="27" t="s">
        <v>108</v>
      </c>
      <c r="F45" s="34" t="s">
        <v>236</v>
      </c>
      <c r="G45" s="39">
        <v>600</v>
      </c>
      <c r="H45" s="31">
        <f t="shared" ref="H45:H50" si="0">G45*0.8</f>
        <v>480</v>
      </c>
      <c r="I45" s="34" t="s">
        <v>237</v>
      </c>
      <c r="J45" s="34" t="s">
        <v>238</v>
      </c>
      <c r="K45" s="34" t="s">
        <v>53</v>
      </c>
      <c r="L45" s="27"/>
      <c r="M45" s="27">
        <v>1</v>
      </c>
      <c r="N45" s="78">
        <f t="shared" ref="N45:N50" si="1">O45+P45</f>
        <v>0.0026</v>
      </c>
      <c r="O45" s="75">
        <v>0.0008</v>
      </c>
      <c r="P45" s="75">
        <v>0.0018</v>
      </c>
      <c r="Q45" s="78">
        <f t="shared" ref="Q45:Q50" si="2">R45+S45</f>
        <v>0.0051</v>
      </c>
      <c r="R45" s="75">
        <v>0.0017</v>
      </c>
      <c r="S45" s="75">
        <v>0.0034</v>
      </c>
      <c r="T45" s="27" t="s">
        <v>183</v>
      </c>
      <c r="U45" s="108" t="s">
        <v>54</v>
      </c>
      <c r="V45" s="107">
        <v>45566</v>
      </c>
      <c r="W45" s="55"/>
    </row>
    <row r="46" s="3" customFormat="1" ht="229" customHeight="1" spans="1:23">
      <c r="A46" s="53">
        <v>4</v>
      </c>
      <c r="B46" s="27" t="s">
        <v>239</v>
      </c>
      <c r="C46" s="27" t="s">
        <v>31</v>
      </c>
      <c r="D46" s="27" t="s">
        <v>48</v>
      </c>
      <c r="E46" s="27" t="s">
        <v>159</v>
      </c>
      <c r="F46" s="34" t="s">
        <v>240</v>
      </c>
      <c r="G46" s="39">
        <v>260</v>
      </c>
      <c r="H46" s="31">
        <f t="shared" si="0"/>
        <v>208</v>
      </c>
      <c r="I46" s="34" t="s">
        <v>237</v>
      </c>
      <c r="J46" s="34" t="s">
        <v>241</v>
      </c>
      <c r="K46" s="34" t="s">
        <v>53</v>
      </c>
      <c r="L46" s="27"/>
      <c r="M46" s="27">
        <v>1</v>
      </c>
      <c r="N46" s="78">
        <f t="shared" si="1"/>
        <v>0.0035</v>
      </c>
      <c r="O46" s="75">
        <v>0.0012</v>
      </c>
      <c r="P46" s="75">
        <v>0.0023</v>
      </c>
      <c r="Q46" s="78">
        <f t="shared" si="2"/>
        <v>0.0052</v>
      </c>
      <c r="R46" s="75">
        <v>0.0015</v>
      </c>
      <c r="S46" s="75">
        <v>0.0037</v>
      </c>
      <c r="T46" s="27" t="s">
        <v>183</v>
      </c>
      <c r="U46" s="108" t="s">
        <v>54</v>
      </c>
      <c r="V46" s="107">
        <v>45566</v>
      </c>
      <c r="W46" s="55"/>
    </row>
    <row r="47" s="3" customFormat="1" ht="172" customHeight="1" spans="1:23">
      <c r="A47" s="60">
        <v>5</v>
      </c>
      <c r="B47" s="27" t="s">
        <v>242</v>
      </c>
      <c r="C47" s="27" t="s">
        <v>31</v>
      </c>
      <c r="D47" s="27" t="s">
        <v>48</v>
      </c>
      <c r="E47" s="27" t="s">
        <v>243</v>
      </c>
      <c r="F47" s="40" t="s">
        <v>244</v>
      </c>
      <c r="G47" s="39">
        <v>187.5</v>
      </c>
      <c r="H47" s="31">
        <v>150</v>
      </c>
      <c r="I47" s="34" t="s">
        <v>245</v>
      </c>
      <c r="J47" s="34" t="s">
        <v>246</v>
      </c>
      <c r="K47" s="34" t="s">
        <v>53</v>
      </c>
      <c r="L47" s="77"/>
      <c r="M47" s="27">
        <v>1</v>
      </c>
      <c r="N47" s="75">
        <f t="shared" si="1"/>
        <v>0.0008</v>
      </c>
      <c r="O47" s="75"/>
      <c r="P47" s="75">
        <v>0.0008</v>
      </c>
      <c r="Q47" s="75">
        <f t="shared" si="2"/>
        <v>0.0019</v>
      </c>
      <c r="R47" s="75"/>
      <c r="S47" s="75">
        <v>0.0019</v>
      </c>
      <c r="T47" s="27" t="s">
        <v>38</v>
      </c>
      <c r="U47" s="109" t="s">
        <v>118</v>
      </c>
      <c r="V47" s="123">
        <v>45569</v>
      </c>
      <c r="W47" s="55"/>
    </row>
    <row r="48" s="3" customFormat="1" ht="205" customHeight="1" spans="1:23">
      <c r="A48" s="53">
        <v>6</v>
      </c>
      <c r="B48" s="27" t="s">
        <v>247</v>
      </c>
      <c r="C48" s="27" t="s">
        <v>31</v>
      </c>
      <c r="D48" s="27" t="s">
        <v>48</v>
      </c>
      <c r="E48" s="27" t="s">
        <v>243</v>
      </c>
      <c r="F48" s="33" t="s">
        <v>248</v>
      </c>
      <c r="G48" s="39">
        <v>408</v>
      </c>
      <c r="H48" s="31">
        <v>326</v>
      </c>
      <c r="I48" s="34" t="s">
        <v>249</v>
      </c>
      <c r="J48" s="34" t="s">
        <v>250</v>
      </c>
      <c r="K48" s="34" t="s">
        <v>251</v>
      </c>
      <c r="L48" s="77"/>
      <c r="M48" s="27">
        <v>1</v>
      </c>
      <c r="N48" s="75">
        <f t="shared" si="1"/>
        <v>0.002</v>
      </c>
      <c r="O48" s="75"/>
      <c r="P48" s="75">
        <v>0.002</v>
      </c>
      <c r="Q48" s="75">
        <f t="shared" si="2"/>
        <v>0.002</v>
      </c>
      <c r="R48" s="75"/>
      <c r="S48" s="75">
        <v>0.002</v>
      </c>
      <c r="T48" s="27" t="s">
        <v>38</v>
      </c>
      <c r="U48" s="109" t="s">
        <v>118</v>
      </c>
      <c r="V48" s="107">
        <v>45572</v>
      </c>
      <c r="W48" s="55"/>
    </row>
    <row r="49" s="3" customFormat="1" ht="184" customHeight="1" spans="1:23">
      <c r="A49" s="60">
        <v>7</v>
      </c>
      <c r="B49" s="27" t="s">
        <v>252</v>
      </c>
      <c r="C49" s="27" t="s">
        <v>31</v>
      </c>
      <c r="D49" s="27" t="s">
        <v>48</v>
      </c>
      <c r="E49" s="27" t="s">
        <v>253</v>
      </c>
      <c r="F49" s="30" t="s">
        <v>254</v>
      </c>
      <c r="G49" s="31">
        <v>800</v>
      </c>
      <c r="H49" s="31">
        <f t="shared" si="0"/>
        <v>640</v>
      </c>
      <c r="I49" s="98" t="s">
        <v>255</v>
      </c>
      <c r="J49" s="34" t="s">
        <v>256</v>
      </c>
      <c r="K49" s="26" t="s">
        <v>257</v>
      </c>
      <c r="L49" s="76"/>
      <c r="M49" s="27">
        <v>1</v>
      </c>
      <c r="N49" s="78">
        <f t="shared" si="1"/>
        <v>0.004</v>
      </c>
      <c r="O49" s="75">
        <v>0.001</v>
      </c>
      <c r="P49" s="75">
        <v>0.003</v>
      </c>
      <c r="Q49" s="78">
        <f t="shared" si="2"/>
        <v>0.0072</v>
      </c>
      <c r="R49" s="75">
        <v>0.006</v>
      </c>
      <c r="S49" s="75">
        <v>0.0012</v>
      </c>
      <c r="T49" s="25" t="s">
        <v>38</v>
      </c>
      <c r="U49" s="108" t="s">
        <v>75</v>
      </c>
      <c r="V49" s="123">
        <v>45566</v>
      </c>
      <c r="W49" s="55"/>
    </row>
    <row r="50" s="3" customFormat="1" ht="201" customHeight="1" spans="1:23">
      <c r="A50" s="53">
        <v>8</v>
      </c>
      <c r="B50" s="27" t="s">
        <v>258</v>
      </c>
      <c r="C50" s="27" t="s">
        <v>31</v>
      </c>
      <c r="D50" s="27" t="s">
        <v>48</v>
      </c>
      <c r="E50" s="27" t="s">
        <v>190</v>
      </c>
      <c r="F50" s="30" t="s">
        <v>259</v>
      </c>
      <c r="G50" s="31">
        <v>150</v>
      </c>
      <c r="H50" s="31">
        <f t="shared" si="0"/>
        <v>120</v>
      </c>
      <c r="I50" s="26" t="s">
        <v>260</v>
      </c>
      <c r="J50" s="34" t="s">
        <v>261</v>
      </c>
      <c r="K50" s="26" t="s">
        <v>262</v>
      </c>
      <c r="L50" s="76"/>
      <c r="M50" s="27">
        <v>1</v>
      </c>
      <c r="N50" s="78">
        <f t="shared" si="1"/>
        <v>0.004</v>
      </c>
      <c r="O50" s="75">
        <v>0.001</v>
      </c>
      <c r="P50" s="75">
        <v>0.003</v>
      </c>
      <c r="Q50" s="78">
        <f t="shared" si="2"/>
        <v>0.0105</v>
      </c>
      <c r="R50" s="75">
        <v>0.0025</v>
      </c>
      <c r="S50" s="75">
        <v>0.008</v>
      </c>
      <c r="T50" s="25" t="s">
        <v>38</v>
      </c>
      <c r="U50" s="108" t="s">
        <v>75</v>
      </c>
      <c r="V50" s="123">
        <v>45571</v>
      </c>
      <c r="W50" s="55"/>
    </row>
    <row r="51" s="2" customFormat="1" ht="48" customHeight="1" spans="1:23">
      <c r="A51" s="21" t="s">
        <v>263</v>
      </c>
      <c r="B51" s="22"/>
      <c r="C51" s="22"/>
      <c r="D51" s="22"/>
      <c r="E51" s="22"/>
      <c r="F51" s="23"/>
      <c r="G51" s="24">
        <f>SUM(G52:G78)</f>
        <v>10641.06</v>
      </c>
      <c r="H51" s="24">
        <f>SUM(H52:H78)</f>
        <v>8275</v>
      </c>
      <c r="I51" s="82"/>
      <c r="J51" s="82"/>
      <c r="K51" s="82"/>
      <c r="L51" s="84"/>
      <c r="M51" s="83"/>
      <c r="N51" s="70"/>
      <c r="O51" s="70"/>
      <c r="P51" s="70"/>
      <c r="Q51" s="70"/>
      <c r="R51" s="70"/>
      <c r="S51" s="70"/>
      <c r="T51" s="83"/>
      <c r="U51" s="114"/>
      <c r="V51" s="115"/>
      <c r="W51" s="55"/>
    </row>
    <row r="52" s="3" customFormat="1" ht="122" customHeight="1" spans="1:23">
      <c r="A52" s="41">
        <v>1</v>
      </c>
      <c r="B52" s="27" t="s">
        <v>264</v>
      </c>
      <c r="C52" s="27" t="s">
        <v>31</v>
      </c>
      <c r="D52" s="27" t="s">
        <v>48</v>
      </c>
      <c r="E52" s="27" t="s">
        <v>265</v>
      </c>
      <c r="F52" s="40" t="s">
        <v>266</v>
      </c>
      <c r="G52" s="39">
        <v>575</v>
      </c>
      <c r="H52" s="31">
        <v>460</v>
      </c>
      <c r="I52" s="34"/>
      <c r="J52" s="34" t="s">
        <v>267</v>
      </c>
      <c r="K52" s="34" t="s">
        <v>268</v>
      </c>
      <c r="L52" s="77"/>
      <c r="M52" s="27">
        <v>1</v>
      </c>
      <c r="N52" s="75">
        <f>O52+P52</f>
        <v>0.0003</v>
      </c>
      <c r="O52" s="75"/>
      <c r="P52" s="75">
        <v>0.0003</v>
      </c>
      <c r="Q52" s="75">
        <f>R52+S52</f>
        <v>0.0008</v>
      </c>
      <c r="R52" s="75"/>
      <c r="S52" s="75">
        <v>0.0008</v>
      </c>
      <c r="T52" s="27" t="s">
        <v>38</v>
      </c>
      <c r="U52" s="109" t="s">
        <v>118</v>
      </c>
      <c r="V52" s="123">
        <v>45571</v>
      </c>
      <c r="W52" s="55"/>
    </row>
    <row r="53" s="7" customFormat="1" ht="171" customHeight="1" spans="1:23">
      <c r="A53" s="41">
        <v>2</v>
      </c>
      <c r="B53" s="46" t="s">
        <v>269</v>
      </c>
      <c r="C53" s="46" t="s">
        <v>31</v>
      </c>
      <c r="D53" s="46">
        <v>2025</v>
      </c>
      <c r="E53" s="46" t="s">
        <v>265</v>
      </c>
      <c r="F53" s="65" t="s">
        <v>270</v>
      </c>
      <c r="G53" s="46">
        <v>1041.57</v>
      </c>
      <c r="H53" s="66">
        <v>600</v>
      </c>
      <c r="I53" s="73"/>
      <c r="J53" s="73" t="s">
        <v>271</v>
      </c>
      <c r="K53" s="73" t="s">
        <v>53</v>
      </c>
      <c r="L53" s="99"/>
      <c r="M53" s="100"/>
      <c r="N53" s="101"/>
      <c r="O53" s="101"/>
      <c r="P53" s="101"/>
      <c r="Q53" s="101"/>
      <c r="R53" s="97"/>
      <c r="S53" s="101"/>
      <c r="T53" s="46" t="s">
        <v>38</v>
      </c>
      <c r="U53" s="118" t="s">
        <v>118</v>
      </c>
      <c r="V53" s="124">
        <v>45566</v>
      </c>
      <c r="W53" s="125"/>
    </row>
    <row r="54" s="3" customFormat="1" ht="192" customHeight="1" spans="1:23">
      <c r="A54" s="41">
        <v>3</v>
      </c>
      <c r="B54" s="27" t="s">
        <v>272</v>
      </c>
      <c r="C54" s="27" t="s">
        <v>31</v>
      </c>
      <c r="D54" s="27" t="s">
        <v>48</v>
      </c>
      <c r="E54" s="27" t="s">
        <v>273</v>
      </c>
      <c r="F54" s="32" t="s">
        <v>274</v>
      </c>
      <c r="G54" s="31">
        <v>600</v>
      </c>
      <c r="H54" s="31">
        <f>G54*0.8</f>
        <v>480</v>
      </c>
      <c r="I54" s="32"/>
      <c r="J54" s="26" t="s">
        <v>275</v>
      </c>
      <c r="K54" s="26" t="s">
        <v>199</v>
      </c>
      <c r="L54" s="41"/>
      <c r="M54" s="25">
        <v>1</v>
      </c>
      <c r="N54" s="75">
        <f>O54+P54</f>
        <v>0.0637</v>
      </c>
      <c r="O54" s="85">
        <v>0.0053</v>
      </c>
      <c r="P54" s="85">
        <v>0.0584</v>
      </c>
      <c r="Q54" s="75">
        <f>R54+S54</f>
        <v>0.1755</v>
      </c>
      <c r="R54" s="75">
        <v>0.0131</v>
      </c>
      <c r="S54" s="75">
        <v>0.1624</v>
      </c>
      <c r="T54" s="27" t="s">
        <v>38</v>
      </c>
      <c r="U54" s="109" t="s">
        <v>39</v>
      </c>
      <c r="V54" s="107">
        <v>45566</v>
      </c>
      <c r="W54" s="55"/>
    </row>
    <row r="55" s="2" customFormat="1" ht="163" customHeight="1" spans="1:23">
      <c r="A55" s="41">
        <v>4</v>
      </c>
      <c r="B55" s="27" t="s">
        <v>276</v>
      </c>
      <c r="C55" s="41" t="s">
        <v>31</v>
      </c>
      <c r="D55" s="27" t="s">
        <v>48</v>
      </c>
      <c r="E55" s="27" t="s">
        <v>147</v>
      </c>
      <c r="F55" s="30" t="s">
        <v>277</v>
      </c>
      <c r="G55" s="31">
        <v>300</v>
      </c>
      <c r="H55" s="31">
        <f>G55*0.8</f>
        <v>240</v>
      </c>
      <c r="I55" s="34"/>
      <c r="J55" s="34" t="s">
        <v>150</v>
      </c>
      <c r="K55" s="34" t="s">
        <v>151</v>
      </c>
      <c r="L55" s="83"/>
      <c r="M55" s="85">
        <v>1</v>
      </c>
      <c r="N55" s="85">
        <v>0.0074</v>
      </c>
      <c r="O55" s="85">
        <v>0.0004</v>
      </c>
      <c r="P55" s="85">
        <v>0.007</v>
      </c>
      <c r="Q55" s="85">
        <v>0.0148</v>
      </c>
      <c r="R55" s="85">
        <v>0.0008</v>
      </c>
      <c r="S55" s="85">
        <v>0.014</v>
      </c>
      <c r="T55" s="27" t="s">
        <v>183</v>
      </c>
      <c r="U55" s="109" t="s">
        <v>61</v>
      </c>
      <c r="V55" s="123">
        <v>45571</v>
      </c>
      <c r="W55" s="55"/>
    </row>
    <row r="56" s="3" customFormat="1" ht="163" customHeight="1" spans="1:23">
      <c r="A56" s="41">
        <v>5</v>
      </c>
      <c r="B56" s="27" t="s">
        <v>278</v>
      </c>
      <c r="C56" s="27" t="s">
        <v>31</v>
      </c>
      <c r="D56" s="27" t="s">
        <v>32</v>
      </c>
      <c r="E56" s="27" t="s">
        <v>195</v>
      </c>
      <c r="F56" s="30" t="s">
        <v>279</v>
      </c>
      <c r="G56" s="31">
        <v>160</v>
      </c>
      <c r="H56" s="31">
        <f>G56*0.8</f>
        <v>128</v>
      </c>
      <c r="I56" s="26"/>
      <c r="J56" s="26" t="s">
        <v>280</v>
      </c>
      <c r="K56" s="26" t="s">
        <v>281</v>
      </c>
      <c r="L56" s="76"/>
      <c r="M56" s="25">
        <v>1</v>
      </c>
      <c r="N56" s="75">
        <f>O56+P56</f>
        <v>0.0024</v>
      </c>
      <c r="O56" s="75">
        <v>0.0003</v>
      </c>
      <c r="P56" s="75">
        <v>0.0021</v>
      </c>
      <c r="Q56" s="75">
        <f>R56+S56</f>
        <v>0.0058</v>
      </c>
      <c r="R56" s="75">
        <v>0.0007</v>
      </c>
      <c r="S56" s="75">
        <v>0.0051</v>
      </c>
      <c r="T56" s="25" t="s">
        <v>38</v>
      </c>
      <c r="U56" s="109" t="s">
        <v>39</v>
      </c>
      <c r="V56" s="107">
        <v>45576</v>
      </c>
      <c r="W56" s="55"/>
    </row>
    <row r="57" s="3" customFormat="1" ht="194" customHeight="1" spans="1:23">
      <c r="A57" s="41">
        <v>6</v>
      </c>
      <c r="B57" s="27" t="s">
        <v>282</v>
      </c>
      <c r="C57" s="27" t="s">
        <v>31</v>
      </c>
      <c r="D57" s="27" t="s">
        <v>32</v>
      </c>
      <c r="E57" s="27" t="s">
        <v>283</v>
      </c>
      <c r="F57" s="30" t="s">
        <v>284</v>
      </c>
      <c r="G57" s="31">
        <v>187.5</v>
      </c>
      <c r="H57" s="31">
        <v>150</v>
      </c>
      <c r="I57" s="26"/>
      <c r="J57" s="26" t="s">
        <v>285</v>
      </c>
      <c r="K57" s="26" t="s">
        <v>286</v>
      </c>
      <c r="L57" s="76"/>
      <c r="M57" s="25">
        <v>1</v>
      </c>
      <c r="N57" s="75">
        <f>O57+P57</f>
        <v>0.0068</v>
      </c>
      <c r="O57" s="75">
        <v>0.0001</v>
      </c>
      <c r="P57" s="75">
        <v>0.0067</v>
      </c>
      <c r="Q57" s="75">
        <f>R57+S57</f>
        <v>0.0203</v>
      </c>
      <c r="R57" s="75">
        <v>0.0005</v>
      </c>
      <c r="S57" s="75">
        <v>0.0198</v>
      </c>
      <c r="T57" s="75" t="s">
        <v>38</v>
      </c>
      <c r="U57" s="126" t="s">
        <v>39</v>
      </c>
      <c r="V57" s="107">
        <v>45586</v>
      </c>
      <c r="W57" s="55"/>
    </row>
    <row r="58" s="3" customFormat="1" ht="162" customHeight="1" spans="1:23">
      <c r="A58" s="41">
        <v>7</v>
      </c>
      <c r="B58" s="27" t="s">
        <v>287</v>
      </c>
      <c r="C58" s="27" t="s">
        <v>31</v>
      </c>
      <c r="D58" s="27" t="s">
        <v>32</v>
      </c>
      <c r="E58" s="27" t="s">
        <v>288</v>
      </c>
      <c r="F58" s="30" t="s">
        <v>289</v>
      </c>
      <c r="G58" s="31">
        <v>52</v>
      </c>
      <c r="H58" s="31">
        <v>41</v>
      </c>
      <c r="I58" s="26"/>
      <c r="J58" s="26" t="s">
        <v>290</v>
      </c>
      <c r="K58" s="26" t="s">
        <v>291</v>
      </c>
      <c r="L58" s="76"/>
      <c r="M58" s="25">
        <v>1</v>
      </c>
      <c r="N58" s="75">
        <f t="shared" ref="N58:N69" si="3">O58+P58</f>
        <v>0.013</v>
      </c>
      <c r="O58" s="75">
        <v>0.0005</v>
      </c>
      <c r="P58" s="75">
        <v>0.0125</v>
      </c>
      <c r="Q58" s="75">
        <f t="shared" ref="Q58:Q69" si="4">R58+S58</f>
        <v>0.0332</v>
      </c>
      <c r="R58" s="75">
        <v>0.0011</v>
      </c>
      <c r="S58" s="75">
        <v>0.0321</v>
      </c>
      <c r="T58" s="25" t="s">
        <v>38</v>
      </c>
      <c r="U58" s="109" t="s">
        <v>39</v>
      </c>
      <c r="V58" s="107">
        <v>45591</v>
      </c>
      <c r="W58" s="55"/>
    </row>
    <row r="59" s="3" customFormat="1" ht="167" customHeight="1" spans="1:23">
      <c r="A59" s="41">
        <v>8</v>
      </c>
      <c r="B59" s="27" t="s">
        <v>292</v>
      </c>
      <c r="C59" s="27" t="s">
        <v>31</v>
      </c>
      <c r="D59" s="27" t="s">
        <v>32</v>
      </c>
      <c r="E59" s="27" t="s">
        <v>293</v>
      </c>
      <c r="F59" s="30" t="s">
        <v>294</v>
      </c>
      <c r="G59" s="31">
        <v>75</v>
      </c>
      <c r="H59" s="31">
        <f>G59*0.8</f>
        <v>60</v>
      </c>
      <c r="I59" s="26"/>
      <c r="J59" s="26" t="s">
        <v>295</v>
      </c>
      <c r="K59" s="26" t="s">
        <v>296</v>
      </c>
      <c r="L59" s="76"/>
      <c r="M59" s="25">
        <v>1</v>
      </c>
      <c r="N59" s="75">
        <f t="shared" si="3"/>
        <v>0.002</v>
      </c>
      <c r="O59" s="75">
        <v>0.0002</v>
      </c>
      <c r="P59" s="75">
        <v>0.0018</v>
      </c>
      <c r="Q59" s="75">
        <f t="shared" si="4"/>
        <v>0.0055</v>
      </c>
      <c r="R59" s="75">
        <v>0.0004</v>
      </c>
      <c r="S59" s="75">
        <v>0.0051</v>
      </c>
      <c r="T59" s="25" t="s">
        <v>38</v>
      </c>
      <c r="U59" s="109" t="s">
        <v>39</v>
      </c>
      <c r="V59" s="123">
        <v>45596</v>
      </c>
      <c r="W59" s="55"/>
    </row>
    <row r="60" s="3" customFormat="1" ht="177" customHeight="1" spans="1:23">
      <c r="A60" s="41">
        <v>9</v>
      </c>
      <c r="B60" s="27" t="s">
        <v>297</v>
      </c>
      <c r="C60" s="27" t="s">
        <v>31</v>
      </c>
      <c r="D60" s="27" t="s">
        <v>32</v>
      </c>
      <c r="E60" s="27" t="s">
        <v>201</v>
      </c>
      <c r="F60" s="30" t="s">
        <v>298</v>
      </c>
      <c r="G60" s="31">
        <v>238</v>
      </c>
      <c r="H60" s="31">
        <v>190</v>
      </c>
      <c r="I60" s="26"/>
      <c r="J60" s="26" t="s">
        <v>299</v>
      </c>
      <c r="K60" s="26" t="s">
        <v>300</v>
      </c>
      <c r="L60" s="76"/>
      <c r="M60" s="25">
        <v>1</v>
      </c>
      <c r="N60" s="75">
        <f t="shared" si="3"/>
        <v>0.0789</v>
      </c>
      <c r="O60" s="75">
        <v>0.0065</v>
      </c>
      <c r="P60" s="75">
        <v>0.0724</v>
      </c>
      <c r="Q60" s="75">
        <f t="shared" si="4"/>
        <v>0.2162</v>
      </c>
      <c r="R60" s="75">
        <v>0.0134</v>
      </c>
      <c r="S60" s="75">
        <v>0.2028</v>
      </c>
      <c r="T60" s="25" t="s">
        <v>38</v>
      </c>
      <c r="U60" s="109" t="s">
        <v>39</v>
      </c>
      <c r="V60" s="123">
        <v>45596</v>
      </c>
      <c r="W60" s="55"/>
    </row>
    <row r="61" s="3" customFormat="1" ht="190" customHeight="1" spans="1:23">
      <c r="A61" s="41">
        <v>10</v>
      </c>
      <c r="B61" s="27" t="s">
        <v>301</v>
      </c>
      <c r="C61" s="41" t="s">
        <v>31</v>
      </c>
      <c r="D61" s="25" t="s">
        <v>48</v>
      </c>
      <c r="E61" s="27" t="s">
        <v>302</v>
      </c>
      <c r="F61" s="67" t="s">
        <v>303</v>
      </c>
      <c r="G61" s="31">
        <v>495</v>
      </c>
      <c r="H61" s="31">
        <v>395</v>
      </c>
      <c r="I61" s="34"/>
      <c r="J61" s="34" t="s">
        <v>304</v>
      </c>
      <c r="K61" s="34" t="s">
        <v>305</v>
      </c>
      <c r="L61" s="83"/>
      <c r="M61" s="85">
        <v>1</v>
      </c>
      <c r="N61" s="78">
        <f t="shared" si="3"/>
        <v>0.0039</v>
      </c>
      <c r="O61" s="85">
        <v>0.0006</v>
      </c>
      <c r="P61" s="85">
        <v>0.0033</v>
      </c>
      <c r="Q61" s="78">
        <f t="shared" si="4"/>
        <v>0.0076</v>
      </c>
      <c r="R61" s="85">
        <v>0.0013</v>
      </c>
      <c r="S61" s="85">
        <v>0.0063</v>
      </c>
      <c r="T61" s="27" t="s">
        <v>183</v>
      </c>
      <c r="U61" s="108" t="s">
        <v>54</v>
      </c>
      <c r="V61" s="123">
        <v>45571</v>
      </c>
      <c r="W61" s="55"/>
    </row>
    <row r="62" s="3" customFormat="1" ht="179" customHeight="1" spans="1:23">
      <c r="A62" s="41">
        <v>11</v>
      </c>
      <c r="B62" s="27" t="s">
        <v>306</v>
      </c>
      <c r="C62" s="41" t="s">
        <v>31</v>
      </c>
      <c r="D62" s="25" t="s">
        <v>48</v>
      </c>
      <c r="E62" s="27" t="s">
        <v>307</v>
      </c>
      <c r="F62" s="67" t="s">
        <v>308</v>
      </c>
      <c r="G62" s="31">
        <v>565</v>
      </c>
      <c r="H62" s="31">
        <v>450</v>
      </c>
      <c r="I62" s="34"/>
      <c r="J62" s="34" t="s">
        <v>309</v>
      </c>
      <c r="K62" s="34" t="s">
        <v>305</v>
      </c>
      <c r="L62" s="83"/>
      <c r="M62" s="85">
        <v>1</v>
      </c>
      <c r="N62" s="78">
        <f t="shared" si="3"/>
        <v>0.0039</v>
      </c>
      <c r="O62" s="85">
        <v>0.0006</v>
      </c>
      <c r="P62" s="85">
        <v>0.0033</v>
      </c>
      <c r="Q62" s="78">
        <f t="shared" si="4"/>
        <v>0.0043</v>
      </c>
      <c r="R62" s="75">
        <v>0.001</v>
      </c>
      <c r="S62" s="75">
        <v>0.0033</v>
      </c>
      <c r="T62" s="27" t="s">
        <v>183</v>
      </c>
      <c r="U62" s="108" t="s">
        <v>54</v>
      </c>
      <c r="V62" s="107">
        <v>45566</v>
      </c>
      <c r="W62" s="55"/>
    </row>
    <row r="63" s="3" customFormat="1" ht="205" customHeight="1" spans="1:23">
      <c r="A63" s="41">
        <v>12</v>
      </c>
      <c r="B63" s="27" t="s">
        <v>310</v>
      </c>
      <c r="C63" s="27" t="s">
        <v>31</v>
      </c>
      <c r="D63" s="25" t="s">
        <v>48</v>
      </c>
      <c r="E63" s="27" t="s">
        <v>135</v>
      </c>
      <c r="F63" s="33" t="s">
        <v>311</v>
      </c>
      <c r="G63" s="31">
        <v>460</v>
      </c>
      <c r="H63" s="31">
        <f>G63*0.8</f>
        <v>368</v>
      </c>
      <c r="I63" s="34"/>
      <c r="J63" s="34" t="s">
        <v>312</v>
      </c>
      <c r="K63" s="34" t="s">
        <v>305</v>
      </c>
      <c r="L63" s="83"/>
      <c r="M63" s="85">
        <v>1</v>
      </c>
      <c r="N63" s="78">
        <f t="shared" si="3"/>
        <v>0.0041</v>
      </c>
      <c r="O63" s="85">
        <v>0.0006</v>
      </c>
      <c r="P63" s="85">
        <v>0.0035</v>
      </c>
      <c r="Q63" s="78">
        <f t="shared" si="4"/>
        <v>0.0082</v>
      </c>
      <c r="R63" s="85">
        <v>0.0014</v>
      </c>
      <c r="S63" s="85">
        <v>0.0068</v>
      </c>
      <c r="T63" s="27" t="s">
        <v>183</v>
      </c>
      <c r="U63" s="108" t="s">
        <v>54</v>
      </c>
      <c r="V63" s="107">
        <v>45566</v>
      </c>
      <c r="W63" s="55"/>
    </row>
    <row r="64" s="3" customFormat="1" ht="160" customHeight="1" spans="1:23">
      <c r="A64" s="41">
        <v>13</v>
      </c>
      <c r="B64" s="27" t="s">
        <v>313</v>
      </c>
      <c r="C64" s="27" t="s">
        <v>31</v>
      </c>
      <c r="D64" s="25" t="s">
        <v>48</v>
      </c>
      <c r="E64" s="27" t="s">
        <v>314</v>
      </c>
      <c r="F64" s="33" t="s">
        <v>315</v>
      </c>
      <c r="G64" s="39">
        <v>200</v>
      </c>
      <c r="H64" s="31">
        <f>G64*0.8</f>
        <v>160</v>
      </c>
      <c r="I64" s="26"/>
      <c r="J64" s="34" t="s">
        <v>316</v>
      </c>
      <c r="K64" s="80" t="s">
        <v>317</v>
      </c>
      <c r="L64" s="77"/>
      <c r="M64" s="27">
        <v>1</v>
      </c>
      <c r="N64" s="75">
        <f t="shared" si="3"/>
        <v>0.0006</v>
      </c>
      <c r="O64" s="75"/>
      <c r="P64" s="75">
        <v>0.0006</v>
      </c>
      <c r="Q64" s="75">
        <f t="shared" si="4"/>
        <v>0.0012</v>
      </c>
      <c r="R64" s="75"/>
      <c r="S64" s="75">
        <v>0.0012</v>
      </c>
      <c r="T64" s="27" t="s">
        <v>38</v>
      </c>
      <c r="U64" s="109" t="s">
        <v>118</v>
      </c>
      <c r="V64" s="107">
        <v>45566</v>
      </c>
      <c r="W64" s="110"/>
    </row>
    <row r="65" s="3" customFormat="1" ht="195" customHeight="1" spans="1:23">
      <c r="A65" s="41">
        <v>14</v>
      </c>
      <c r="B65" s="27" t="s">
        <v>318</v>
      </c>
      <c r="C65" s="27" t="s">
        <v>146</v>
      </c>
      <c r="D65" s="25" t="s">
        <v>48</v>
      </c>
      <c r="E65" s="27" t="s">
        <v>319</v>
      </c>
      <c r="F65" s="34" t="s">
        <v>320</v>
      </c>
      <c r="G65" s="39">
        <v>669.99</v>
      </c>
      <c r="H65" s="31">
        <v>535</v>
      </c>
      <c r="I65" s="34"/>
      <c r="J65" s="34" t="s">
        <v>321</v>
      </c>
      <c r="K65" s="34" t="s">
        <v>322</v>
      </c>
      <c r="L65" s="77"/>
      <c r="M65" s="27">
        <v>1</v>
      </c>
      <c r="N65" s="75">
        <f t="shared" si="3"/>
        <v>0.0003</v>
      </c>
      <c r="O65" s="75"/>
      <c r="P65" s="75">
        <v>0.0003</v>
      </c>
      <c r="Q65" s="75">
        <f t="shared" si="4"/>
        <v>0.0008</v>
      </c>
      <c r="R65" s="75"/>
      <c r="S65" s="75">
        <v>0.0008</v>
      </c>
      <c r="T65" s="27" t="s">
        <v>38</v>
      </c>
      <c r="U65" s="109" t="s">
        <v>118</v>
      </c>
      <c r="V65" s="107">
        <v>45566</v>
      </c>
      <c r="W65" s="55"/>
    </row>
    <row r="66" s="3" customFormat="1" ht="201" customHeight="1" spans="1:23">
      <c r="A66" s="41">
        <v>15</v>
      </c>
      <c r="B66" s="27" t="s">
        <v>323</v>
      </c>
      <c r="C66" s="27" t="s">
        <v>31</v>
      </c>
      <c r="D66" s="25" t="s">
        <v>48</v>
      </c>
      <c r="E66" s="27" t="s">
        <v>319</v>
      </c>
      <c r="F66" s="33" t="s">
        <v>324</v>
      </c>
      <c r="G66" s="39">
        <v>245</v>
      </c>
      <c r="H66" s="31">
        <f>G66*0.8</f>
        <v>196</v>
      </c>
      <c r="I66" s="34"/>
      <c r="J66" s="34" t="s">
        <v>325</v>
      </c>
      <c r="K66" s="34" t="s">
        <v>326</v>
      </c>
      <c r="L66" s="77"/>
      <c r="M66" s="27">
        <v>1</v>
      </c>
      <c r="N66" s="75">
        <f t="shared" si="3"/>
        <v>0.0014</v>
      </c>
      <c r="O66" s="75">
        <v>0.0002</v>
      </c>
      <c r="P66" s="75">
        <v>0.0012</v>
      </c>
      <c r="Q66" s="75">
        <f t="shared" si="4"/>
        <v>0.0035</v>
      </c>
      <c r="R66" s="75">
        <v>0.0005</v>
      </c>
      <c r="S66" s="75">
        <v>0.003</v>
      </c>
      <c r="T66" s="27" t="s">
        <v>38</v>
      </c>
      <c r="U66" s="109" t="s">
        <v>118</v>
      </c>
      <c r="V66" s="107">
        <v>45566</v>
      </c>
      <c r="W66" s="110"/>
    </row>
    <row r="67" s="3" customFormat="1" ht="157" customHeight="1" spans="1:23">
      <c r="A67" s="41">
        <v>16</v>
      </c>
      <c r="B67" s="27" t="s">
        <v>327</v>
      </c>
      <c r="C67" s="27" t="s">
        <v>31</v>
      </c>
      <c r="D67" s="25" t="s">
        <v>48</v>
      </c>
      <c r="E67" s="27" t="s">
        <v>328</v>
      </c>
      <c r="F67" s="33" t="s">
        <v>329</v>
      </c>
      <c r="G67" s="39">
        <v>377</v>
      </c>
      <c r="H67" s="31">
        <v>300</v>
      </c>
      <c r="I67" s="34"/>
      <c r="J67" s="34" t="s">
        <v>330</v>
      </c>
      <c r="K67" s="34" t="s">
        <v>331</v>
      </c>
      <c r="L67" s="77"/>
      <c r="M67" s="27">
        <v>1</v>
      </c>
      <c r="N67" s="75">
        <f t="shared" si="3"/>
        <v>0.001</v>
      </c>
      <c r="O67" s="75"/>
      <c r="P67" s="75">
        <v>0.001</v>
      </c>
      <c r="Q67" s="75">
        <f t="shared" si="4"/>
        <v>0.003</v>
      </c>
      <c r="R67" s="75"/>
      <c r="S67" s="75">
        <v>0.003</v>
      </c>
      <c r="T67" s="27" t="s">
        <v>38</v>
      </c>
      <c r="U67" s="109" t="s">
        <v>118</v>
      </c>
      <c r="V67" s="107">
        <v>45566</v>
      </c>
      <c r="W67" s="110"/>
    </row>
    <row r="68" s="3" customFormat="1" ht="141" customHeight="1" spans="1:23">
      <c r="A68" s="41">
        <v>17</v>
      </c>
      <c r="B68" s="27" t="s">
        <v>332</v>
      </c>
      <c r="C68" s="27" t="s">
        <v>31</v>
      </c>
      <c r="D68" s="25" t="s">
        <v>48</v>
      </c>
      <c r="E68" s="27" t="s">
        <v>319</v>
      </c>
      <c r="F68" s="33" t="s">
        <v>333</v>
      </c>
      <c r="G68" s="39">
        <v>180</v>
      </c>
      <c r="H68" s="31">
        <f>G68*0.8</f>
        <v>144</v>
      </c>
      <c r="I68" s="34"/>
      <c r="J68" s="34" t="s">
        <v>334</v>
      </c>
      <c r="K68" s="34" t="s">
        <v>268</v>
      </c>
      <c r="L68" s="77"/>
      <c r="M68" s="27">
        <v>1</v>
      </c>
      <c r="N68" s="75">
        <f t="shared" si="3"/>
        <v>0.0008</v>
      </c>
      <c r="O68" s="75"/>
      <c r="P68" s="75">
        <v>0.0008</v>
      </c>
      <c r="Q68" s="75">
        <f t="shared" si="4"/>
        <v>0.0019</v>
      </c>
      <c r="R68" s="75"/>
      <c r="S68" s="75">
        <v>0.0019</v>
      </c>
      <c r="T68" s="27" t="s">
        <v>38</v>
      </c>
      <c r="U68" s="109" t="s">
        <v>118</v>
      </c>
      <c r="V68" s="107">
        <v>45566</v>
      </c>
      <c r="W68" s="55"/>
    </row>
    <row r="69" s="3" customFormat="1" ht="144" customHeight="1" spans="1:23">
      <c r="A69" s="41">
        <v>18</v>
      </c>
      <c r="B69" s="27" t="s">
        <v>335</v>
      </c>
      <c r="C69" s="27" t="s">
        <v>31</v>
      </c>
      <c r="D69" s="25" t="s">
        <v>48</v>
      </c>
      <c r="E69" s="27" t="s">
        <v>121</v>
      </c>
      <c r="F69" s="33" t="s">
        <v>336</v>
      </c>
      <c r="G69" s="39">
        <v>760</v>
      </c>
      <c r="H69" s="31">
        <f>G69*0.8</f>
        <v>608</v>
      </c>
      <c r="I69" s="34"/>
      <c r="J69" s="34" t="s">
        <v>337</v>
      </c>
      <c r="K69" s="34" t="s">
        <v>338</v>
      </c>
      <c r="L69" s="77"/>
      <c r="M69" s="27">
        <v>1</v>
      </c>
      <c r="N69" s="75">
        <f t="shared" si="3"/>
        <v>0.0034</v>
      </c>
      <c r="O69" s="75">
        <v>0.0002</v>
      </c>
      <c r="P69" s="75">
        <v>0.0032</v>
      </c>
      <c r="Q69" s="75">
        <f t="shared" si="4"/>
        <v>0.0094</v>
      </c>
      <c r="R69" s="75">
        <v>0.0003</v>
      </c>
      <c r="S69" s="75">
        <v>0.0091</v>
      </c>
      <c r="T69" s="27" t="s">
        <v>38</v>
      </c>
      <c r="U69" s="109" t="s">
        <v>118</v>
      </c>
      <c r="V69" s="107">
        <v>45566</v>
      </c>
      <c r="W69" s="110"/>
    </row>
    <row r="70" s="3" customFormat="1" ht="153" customHeight="1" spans="1:23">
      <c r="A70" s="41">
        <v>19</v>
      </c>
      <c r="B70" s="35" t="s">
        <v>339</v>
      </c>
      <c r="C70" s="35" t="s">
        <v>31</v>
      </c>
      <c r="D70" s="35" t="s">
        <v>177</v>
      </c>
      <c r="E70" s="35" t="s">
        <v>77</v>
      </c>
      <c r="F70" s="127" t="s">
        <v>340</v>
      </c>
      <c r="G70" s="31">
        <v>225</v>
      </c>
      <c r="H70" s="31">
        <v>180</v>
      </c>
      <c r="I70" s="32"/>
      <c r="J70" s="32" t="s">
        <v>341</v>
      </c>
      <c r="K70" s="32" t="s">
        <v>342</v>
      </c>
      <c r="L70" s="27"/>
      <c r="M70" s="27">
        <v>1</v>
      </c>
      <c r="N70" s="27">
        <f>20/10000</f>
        <v>0.002</v>
      </c>
      <c r="O70" s="27">
        <f>2/10000</f>
        <v>0.0002</v>
      </c>
      <c r="P70" s="75">
        <f>N70-O70</f>
        <v>0.0018</v>
      </c>
      <c r="Q70" s="75">
        <f>55/10000</f>
        <v>0.0055</v>
      </c>
      <c r="R70" s="75">
        <f>6/10000</f>
        <v>0.0006</v>
      </c>
      <c r="S70" s="75">
        <f>Q70-R70</f>
        <v>0.0049</v>
      </c>
      <c r="T70" s="27" t="s">
        <v>183</v>
      </c>
      <c r="U70" s="109" t="s">
        <v>82</v>
      </c>
      <c r="V70" s="107">
        <v>45566</v>
      </c>
      <c r="W70" s="55"/>
    </row>
    <row r="71" s="3" customFormat="1" ht="186" customHeight="1" spans="1:23">
      <c r="A71" s="41">
        <v>20</v>
      </c>
      <c r="B71" s="27" t="s">
        <v>343</v>
      </c>
      <c r="C71" s="27" t="s">
        <v>31</v>
      </c>
      <c r="D71" s="27" t="s">
        <v>344</v>
      </c>
      <c r="E71" s="27" t="s">
        <v>345</v>
      </c>
      <c r="F71" s="34" t="s">
        <v>346</v>
      </c>
      <c r="G71" s="31">
        <v>750</v>
      </c>
      <c r="H71" s="31">
        <v>600</v>
      </c>
      <c r="I71" s="34"/>
      <c r="J71" s="34" t="s">
        <v>347</v>
      </c>
      <c r="K71" s="34" t="s">
        <v>348</v>
      </c>
      <c r="L71" s="148"/>
      <c r="M71" s="27">
        <v>1</v>
      </c>
      <c r="N71" s="41">
        <v>0.0017</v>
      </c>
      <c r="O71" s="41">
        <v>0.0002</v>
      </c>
      <c r="P71" s="78">
        <v>0.0015</v>
      </c>
      <c r="Q71" s="78">
        <v>0.0057</v>
      </c>
      <c r="R71" s="78">
        <v>0.0004</v>
      </c>
      <c r="S71" s="78">
        <v>0.0053</v>
      </c>
      <c r="T71" s="27" t="s">
        <v>183</v>
      </c>
      <c r="U71" s="109" t="s">
        <v>68</v>
      </c>
      <c r="V71" s="107">
        <v>45566</v>
      </c>
      <c r="W71" s="55"/>
    </row>
    <row r="72" s="3" customFormat="1" ht="200" customHeight="1" spans="1:23">
      <c r="A72" s="41">
        <v>21</v>
      </c>
      <c r="B72" s="27" t="s">
        <v>349</v>
      </c>
      <c r="C72" s="27" t="s">
        <v>31</v>
      </c>
      <c r="D72" s="27" t="s">
        <v>344</v>
      </c>
      <c r="E72" s="27" t="s">
        <v>350</v>
      </c>
      <c r="F72" s="34" t="s">
        <v>351</v>
      </c>
      <c r="G72" s="31">
        <v>450</v>
      </c>
      <c r="H72" s="31">
        <v>360</v>
      </c>
      <c r="I72" s="34"/>
      <c r="J72" s="34" t="s">
        <v>352</v>
      </c>
      <c r="K72" s="34" t="s">
        <v>353</v>
      </c>
      <c r="L72" s="149"/>
      <c r="M72" s="27">
        <v>1</v>
      </c>
      <c r="N72" s="41">
        <v>0.0025</v>
      </c>
      <c r="O72" s="41">
        <v>0.0003</v>
      </c>
      <c r="P72" s="78">
        <v>0.001</v>
      </c>
      <c r="Q72" s="78">
        <v>0.0042</v>
      </c>
      <c r="R72" s="78">
        <v>0.0008</v>
      </c>
      <c r="S72" s="78">
        <v>0.0034</v>
      </c>
      <c r="T72" s="27" t="s">
        <v>183</v>
      </c>
      <c r="U72" s="109" t="s">
        <v>68</v>
      </c>
      <c r="V72" s="107">
        <v>45567</v>
      </c>
      <c r="W72" s="55"/>
    </row>
    <row r="73" s="3" customFormat="1" ht="169" customHeight="1" spans="1:23">
      <c r="A73" s="41">
        <v>22</v>
      </c>
      <c r="B73" s="27" t="s">
        <v>354</v>
      </c>
      <c r="C73" s="27" t="s">
        <v>31</v>
      </c>
      <c r="D73" s="27" t="s">
        <v>344</v>
      </c>
      <c r="E73" s="27" t="s">
        <v>350</v>
      </c>
      <c r="F73" s="34" t="s">
        <v>355</v>
      </c>
      <c r="G73" s="31">
        <v>435</v>
      </c>
      <c r="H73" s="31">
        <v>350</v>
      </c>
      <c r="I73" s="34"/>
      <c r="J73" s="34" t="s">
        <v>356</v>
      </c>
      <c r="K73" s="34" t="s">
        <v>357</v>
      </c>
      <c r="L73" s="150"/>
      <c r="M73" s="27">
        <v>1</v>
      </c>
      <c r="N73" s="41">
        <v>0.0018</v>
      </c>
      <c r="O73" s="41">
        <v>0.0002</v>
      </c>
      <c r="P73" s="78">
        <v>0.0016</v>
      </c>
      <c r="Q73" s="78">
        <v>0.0063</v>
      </c>
      <c r="R73" s="78">
        <v>0.0005</v>
      </c>
      <c r="S73" s="78">
        <v>0.0058</v>
      </c>
      <c r="T73" s="27" t="s">
        <v>183</v>
      </c>
      <c r="U73" s="109" t="s">
        <v>68</v>
      </c>
      <c r="V73" s="107">
        <v>45568</v>
      </c>
      <c r="W73" s="110"/>
    </row>
    <row r="74" s="3" customFormat="1" ht="182" customHeight="1" spans="1:23">
      <c r="A74" s="41">
        <v>23</v>
      </c>
      <c r="B74" s="27" t="s">
        <v>358</v>
      </c>
      <c r="C74" s="27" t="s">
        <v>31</v>
      </c>
      <c r="D74" s="25" t="s">
        <v>48</v>
      </c>
      <c r="E74" s="27" t="s">
        <v>70</v>
      </c>
      <c r="F74" s="30" t="s">
        <v>359</v>
      </c>
      <c r="G74" s="31">
        <v>200</v>
      </c>
      <c r="H74" s="31">
        <f>G74*0.8</f>
        <v>160</v>
      </c>
      <c r="I74" s="26"/>
      <c r="J74" s="34" t="s">
        <v>360</v>
      </c>
      <c r="K74" s="26" t="s">
        <v>361</v>
      </c>
      <c r="L74" s="76"/>
      <c r="M74" s="27">
        <v>1</v>
      </c>
      <c r="N74" s="78">
        <f>O74+P74</f>
        <v>0.0035</v>
      </c>
      <c r="O74" s="75">
        <v>0.001</v>
      </c>
      <c r="P74" s="75">
        <v>0.0025</v>
      </c>
      <c r="Q74" s="78">
        <f>R74+S74</f>
        <v>0.0082</v>
      </c>
      <c r="R74" s="75">
        <v>0.0022</v>
      </c>
      <c r="S74" s="75">
        <v>0.006</v>
      </c>
      <c r="T74" s="25" t="s">
        <v>38</v>
      </c>
      <c r="U74" s="108" t="s">
        <v>75</v>
      </c>
      <c r="V74" s="123">
        <v>45567</v>
      </c>
      <c r="W74" s="55"/>
    </row>
    <row r="75" s="3" customFormat="1" ht="174" customHeight="1" spans="1:23">
      <c r="A75" s="41">
        <v>24</v>
      </c>
      <c r="B75" s="27" t="s">
        <v>362</v>
      </c>
      <c r="C75" s="27" t="s">
        <v>31</v>
      </c>
      <c r="D75" s="25" t="s">
        <v>48</v>
      </c>
      <c r="E75" s="27" t="s">
        <v>363</v>
      </c>
      <c r="F75" s="30" t="s">
        <v>364</v>
      </c>
      <c r="G75" s="31">
        <v>300</v>
      </c>
      <c r="H75" s="31">
        <f>G75*0.8</f>
        <v>240</v>
      </c>
      <c r="I75" s="26"/>
      <c r="J75" s="34" t="s">
        <v>365</v>
      </c>
      <c r="K75" s="34" t="s">
        <v>366</v>
      </c>
      <c r="L75" s="76"/>
      <c r="M75" s="27">
        <v>1</v>
      </c>
      <c r="N75" s="78">
        <f>O75+P75</f>
        <v>0.035</v>
      </c>
      <c r="O75" s="75">
        <v>0.004</v>
      </c>
      <c r="P75" s="75">
        <v>0.031</v>
      </c>
      <c r="Q75" s="78">
        <f>R75+S75</f>
        <v>0.081</v>
      </c>
      <c r="R75" s="75">
        <v>0.001</v>
      </c>
      <c r="S75" s="75">
        <v>0.08</v>
      </c>
      <c r="T75" s="25" t="s">
        <v>38</v>
      </c>
      <c r="U75" s="108" t="s">
        <v>75</v>
      </c>
      <c r="V75" s="123">
        <v>45569</v>
      </c>
      <c r="W75" s="55"/>
    </row>
    <row r="76" s="3" customFormat="1" ht="176" customHeight="1" spans="1:23">
      <c r="A76" s="41">
        <v>25</v>
      </c>
      <c r="B76" s="27" t="s">
        <v>367</v>
      </c>
      <c r="C76" s="27" t="s">
        <v>31</v>
      </c>
      <c r="D76" s="25" t="s">
        <v>48</v>
      </c>
      <c r="E76" s="27" t="s">
        <v>368</v>
      </c>
      <c r="F76" s="30" t="s">
        <v>369</v>
      </c>
      <c r="G76" s="31">
        <v>500</v>
      </c>
      <c r="H76" s="31">
        <v>400</v>
      </c>
      <c r="I76" s="26"/>
      <c r="J76" s="34" t="s">
        <v>370</v>
      </c>
      <c r="K76" s="34" t="s">
        <v>366</v>
      </c>
      <c r="L76" s="76"/>
      <c r="M76" s="27">
        <v>1</v>
      </c>
      <c r="N76" s="78">
        <f>O76+P76</f>
        <v>0.022</v>
      </c>
      <c r="O76" s="75">
        <v>0.002</v>
      </c>
      <c r="P76" s="75">
        <v>0.02</v>
      </c>
      <c r="Q76" s="78">
        <f>R76+S76</f>
        <v>0.049</v>
      </c>
      <c r="R76" s="75">
        <v>0.004</v>
      </c>
      <c r="S76" s="75">
        <v>0.045</v>
      </c>
      <c r="T76" s="25" t="s">
        <v>38</v>
      </c>
      <c r="U76" s="108" t="s">
        <v>75</v>
      </c>
      <c r="V76" s="123">
        <v>45569</v>
      </c>
      <c r="W76" s="55"/>
    </row>
    <row r="77" s="3" customFormat="1" ht="172" customHeight="1" spans="1:23">
      <c r="A77" s="41">
        <v>26</v>
      </c>
      <c r="B77" s="27" t="s">
        <v>371</v>
      </c>
      <c r="C77" s="27" t="s">
        <v>31</v>
      </c>
      <c r="D77" s="25" t="s">
        <v>48</v>
      </c>
      <c r="E77" s="27" t="s">
        <v>153</v>
      </c>
      <c r="F77" s="30" t="s">
        <v>372</v>
      </c>
      <c r="G77" s="31">
        <v>500</v>
      </c>
      <c r="H77" s="31">
        <f>G77*0.8</f>
        <v>400</v>
      </c>
      <c r="I77" s="26"/>
      <c r="J77" s="34" t="s">
        <v>373</v>
      </c>
      <c r="K77" s="34" t="s">
        <v>366</v>
      </c>
      <c r="M77" s="27">
        <v>1</v>
      </c>
      <c r="N77" s="78">
        <f>O77+P77</f>
        <v>0.027</v>
      </c>
      <c r="O77" s="75">
        <v>0.002</v>
      </c>
      <c r="P77" s="75">
        <v>0.025</v>
      </c>
      <c r="Q77" s="78">
        <f>R77+S77</f>
        <v>0.067</v>
      </c>
      <c r="R77" s="75">
        <v>0.005</v>
      </c>
      <c r="S77" s="75">
        <v>0.062</v>
      </c>
      <c r="T77" s="25" t="s">
        <v>38</v>
      </c>
      <c r="U77" s="108" t="s">
        <v>75</v>
      </c>
      <c r="V77" s="123">
        <v>45570</v>
      </c>
      <c r="W77" s="55"/>
    </row>
    <row r="78" s="3" customFormat="1" ht="163" customHeight="1" spans="1:23">
      <c r="A78" s="41">
        <v>27</v>
      </c>
      <c r="B78" s="50" t="s">
        <v>374</v>
      </c>
      <c r="C78" s="50" t="s">
        <v>31</v>
      </c>
      <c r="D78" s="89" t="s">
        <v>48</v>
      </c>
      <c r="E78" s="50" t="s">
        <v>375</v>
      </c>
      <c r="F78" s="51" t="s">
        <v>376</v>
      </c>
      <c r="G78" s="52">
        <v>100</v>
      </c>
      <c r="H78" s="52">
        <f>G78*0.8</f>
        <v>80</v>
      </c>
      <c r="I78" s="88"/>
      <c r="J78" s="151" t="s">
        <v>377</v>
      </c>
      <c r="K78" s="151" t="s">
        <v>378</v>
      </c>
      <c r="L78" s="152"/>
      <c r="M78" s="50">
        <v>1</v>
      </c>
      <c r="N78" s="153">
        <f>O78+P78</f>
        <v>0.0029</v>
      </c>
      <c r="O78" s="90">
        <v>0.0004</v>
      </c>
      <c r="P78" s="90">
        <v>0.0025</v>
      </c>
      <c r="Q78" s="153">
        <f>R78+S78</f>
        <v>0.0054</v>
      </c>
      <c r="R78" s="90">
        <v>0.0012</v>
      </c>
      <c r="S78" s="90">
        <v>0.0042</v>
      </c>
      <c r="T78" s="89" t="s">
        <v>38</v>
      </c>
      <c r="U78" s="170" t="s">
        <v>75</v>
      </c>
      <c r="V78" s="123">
        <v>45571</v>
      </c>
      <c r="W78" s="55"/>
    </row>
    <row r="79" s="2" customFormat="1" ht="46" customHeight="1" spans="1:38">
      <c r="A79" s="128" t="s">
        <v>379</v>
      </c>
      <c r="B79" s="128"/>
      <c r="C79" s="128"/>
      <c r="D79" s="128"/>
      <c r="E79" s="128"/>
      <c r="F79" s="128"/>
      <c r="G79" s="129">
        <f>G80</f>
        <v>150</v>
      </c>
      <c r="H79" s="129">
        <f>H80</f>
        <v>150</v>
      </c>
      <c r="I79" s="154"/>
      <c r="J79" s="113"/>
      <c r="K79" s="113"/>
      <c r="L79" s="155"/>
      <c r="M79" s="105"/>
      <c r="N79" s="156"/>
      <c r="O79" s="157"/>
      <c r="P79" s="157"/>
      <c r="Q79" s="156"/>
      <c r="R79" s="157"/>
      <c r="S79" s="157"/>
      <c r="T79" s="161"/>
      <c r="U79" s="171"/>
      <c r="V79" s="172"/>
      <c r="W79" s="55"/>
      <c r="X79" s="8"/>
      <c r="Y79" s="8"/>
      <c r="Z79" s="8"/>
      <c r="AA79" s="8"/>
      <c r="AB79" s="8"/>
      <c r="AC79" s="8"/>
      <c r="AD79" s="8"/>
      <c r="AE79" s="8"/>
      <c r="AF79" s="8"/>
      <c r="AG79" s="8"/>
      <c r="AH79" s="8"/>
      <c r="AI79" s="8"/>
      <c r="AJ79" s="8"/>
      <c r="AK79" s="8"/>
      <c r="AL79" s="8"/>
    </row>
    <row r="80" s="3" customFormat="1" ht="120" customHeight="1" spans="1:23">
      <c r="A80" s="130">
        <v>1</v>
      </c>
      <c r="B80" s="46" t="s">
        <v>380</v>
      </c>
      <c r="C80" s="46" t="s">
        <v>31</v>
      </c>
      <c r="D80" s="131" t="s">
        <v>48</v>
      </c>
      <c r="E80" s="132" t="s">
        <v>381</v>
      </c>
      <c r="F80" s="44" t="s">
        <v>382</v>
      </c>
      <c r="G80" s="133">
        <v>150</v>
      </c>
      <c r="H80" s="133">
        <v>150</v>
      </c>
      <c r="I80" s="158"/>
      <c r="J80" s="139"/>
      <c r="K80" s="139"/>
      <c r="L80" s="134"/>
      <c r="M80" s="55">
        <v>71</v>
      </c>
      <c r="N80" s="159">
        <f>O80</f>
        <v>0.06</v>
      </c>
      <c r="O80" s="160">
        <v>0.06</v>
      </c>
      <c r="P80" s="160"/>
      <c r="Q80" s="159">
        <f>R80</f>
        <v>0.09</v>
      </c>
      <c r="R80" s="160">
        <v>0.09</v>
      </c>
      <c r="S80" s="160"/>
      <c r="T80" s="131" t="s">
        <v>38</v>
      </c>
      <c r="U80" s="173" t="s">
        <v>38</v>
      </c>
      <c r="V80" s="123">
        <v>45571</v>
      </c>
      <c r="W80" s="55"/>
    </row>
    <row r="81" s="3" customFormat="1" ht="53" customHeight="1" spans="1:23">
      <c r="A81" s="128" t="s">
        <v>383</v>
      </c>
      <c r="B81" s="128"/>
      <c r="C81" s="128"/>
      <c r="D81" s="128"/>
      <c r="E81" s="128"/>
      <c r="F81" s="128"/>
      <c r="G81" s="129">
        <f>G82</f>
        <v>200</v>
      </c>
      <c r="H81" s="129">
        <f>H82</f>
        <v>200</v>
      </c>
      <c r="I81" s="158"/>
      <c r="J81" s="139"/>
      <c r="K81" s="139"/>
      <c r="L81" s="134"/>
      <c r="M81" s="55"/>
      <c r="N81" s="159"/>
      <c r="O81" s="160"/>
      <c r="P81" s="160"/>
      <c r="Q81" s="159"/>
      <c r="R81" s="160"/>
      <c r="S81" s="160"/>
      <c r="T81" s="131"/>
      <c r="U81" s="173"/>
      <c r="V81" s="123"/>
      <c r="W81" s="55"/>
    </row>
    <row r="82" s="3" customFormat="1" ht="85" customHeight="1" spans="1:23">
      <c r="A82" s="53">
        <v>1</v>
      </c>
      <c r="B82" s="46" t="s">
        <v>384</v>
      </c>
      <c r="C82" s="134" t="s">
        <v>31</v>
      </c>
      <c r="D82" s="131" t="s">
        <v>48</v>
      </c>
      <c r="E82" s="134"/>
      <c r="F82" s="44" t="s">
        <v>385</v>
      </c>
      <c r="G82" s="133">
        <v>200</v>
      </c>
      <c r="H82" s="133">
        <v>200</v>
      </c>
      <c r="I82" s="158"/>
      <c r="J82" s="139"/>
      <c r="K82" s="139"/>
      <c r="L82" s="134"/>
      <c r="M82" s="55"/>
      <c r="N82" s="159"/>
      <c r="O82" s="160"/>
      <c r="P82" s="160"/>
      <c r="Q82" s="159"/>
      <c r="R82" s="160"/>
      <c r="S82" s="160"/>
      <c r="T82" s="131" t="s">
        <v>38</v>
      </c>
      <c r="U82" s="173" t="s">
        <v>38</v>
      </c>
      <c r="V82" s="123"/>
      <c r="W82" s="55"/>
    </row>
    <row r="83" s="2" customFormat="1" ht="49" customHeight="1" spans="1:23">
      <c r="A83" s="128" t="s">
        <v>386</v>
      </c>
      <c r="B83" s="128"/>
      <c r="C83" s="128"/>
      <c r="D83" s="128"/>
      <c r="E83" s="128"/>
      <c r="F83" s="128"/>
      <c r="G83" s="129">
        <f>G84+G89+G101</f>
        <v>5527</v>
      </c>
      <c r="H83" s="129">
        <f>H84+H89+H101</f>
        <v>4429</v>
      </c>
      <c r="I83" s="154"/>
      <c r="J83" s="154"/>
      <c r="K83" s="154"/>
      <c r="L83" s="155"/>
      <c r="M83" s="161"/>
      <c r="N83" s="157"/>
      <c r="O83" s="157"/>
      <c r="P83" s="157"/>
      <c r="Q83" s="157"/>
      <c r="R83" s="157"/>
      <c r="S83" s="157"/>
      <c r="T83" s="161"/>
      <c r="U83" s="171"/>
      <c r="V83" s="115"/>
      <c r="W83" s="55"/>
    </row>
    <row r="84" s="2" customFormat="1" ht="48" customHeight="1" spans="1:23">
      <c r="A84" s="128" t="s">
        <v>387</v>
      </c>
      <c r="B84" s="128"/>
      <c r="C84" s="128"/>
      <c r="D84" s="128"/>
      <c r="E84" s="128"/>
      <c r="F84" s="128"/>
      <c r="G84" s="129">
        <f>SUM(G85:G88)</f>
        <v>2435</v>
      </c>
      <c r="H84" s="129">
        <f>SUM(H85:H88)</f>
        <v>1950</v>
      </c>
      <c r="I84" s="154"/>
      <c r="J84" s="154"/>
      <c r="K84" s="154"/>
      <c r="L84" s="155"/>
      <c r="M84" s="161"/>
      <c r="N84" s="157"/>
      <c r="O84" s="157"/>
      <c r="P84" s="157"/>
      <c r="Q84" s="157"/>
      <c r="R84" s="157"/>
      <c r="S84" s="157"/>
      <c r="T84" s="161"/>
      <c r="U84" s="171"/>
      <c r="V84" s="115"/>
      <c r="W84" s="55"/>
    </row>
    <row r="85" s="5" customFormat="1" ht="246" customHeight="1" spans="1:23">
      <c r="A85" s="46">
        <v>1</v>
      </c>
      <c r="B85" s="46" t="s">
        <v>388</v>
      </c>
      <c r="C85" s="46" t="s">
        <v>31</v>
      </c>
      <c r="D85" s="46" t="s">
        <v>177</v>
      </c>
      <c r="E85" s="46" t="s">
        <v>178</v>
      </c>
      <c r="F85" s="44" t="s">
        <v>389</v>
      </c>
      <c r="G85" s="133">
        <v>387</v>
      </c>
      <c r="H85" s="133">
        <v>310</v>
      </c>
      <c r="I85" s="136"/>
      <c r="J85" s="136" t="s">
        <v>390</v>
      </c>
      <c r="K85" s="136" t="s">
        <v>391</v>
      </c>
      <c r="L85" s="55"/>
      <c r="M85" s="55">
        <v>1</v>
      </c>
      <c r="N85" s="55">
        <v>0.0305</v>
      </c>
      <c r="O85" s="55">
        <v>0.0005</v>
      </c>
      <c r="P85" s="160">
        <v>0.03</v>
      </c>
      <c r="Q85" s="160">
        <v>0.205</v>
      </c>
      <c r="R85" s="160">
        <v>0.005</v>
      </c>
      <c r="S85" s="160">
        <v>0.2</v>
      </c>
      <c r="T85" s="55" t="s">
        <v>183</v>
      </c>
      <c r="U85" s="174" t="s">
        <v>82</v>
      </c>
      <c r="V85" s="123">
        <v>45571</v>
      </c>
      <c r="W85" s="55"/>
    </row>
    <row r="86" s="3" customFormat="1" ht="252" customHeight="1" spans="1:23">
      <c r="A86" s="53">
        <v>2</v>
      </c>
      <c r="B86" s="55" t="s">
        <v>392</v>
      </c>
      <c r="C86" s="55" t="s">
        <v>31</v>
      </c>
      <c r="D86" s="55" t="s">
        <v>48</v>
      </c>
      <c r="E86" s="55" t="s">
        <v>393</v>
      </c>
      <c r="F86" s="135" t="s">
        <v>394</v>
      </c>
      <c r="G86" s="133">
        <v>1062</v>
      </c>
      <c r="H86" s="133">
        <v>850</v>
      </c>
      <c r="I86" s="139" t="s">
        <v>395</v>
      </c>
      <c r="J86" s="139" t="s">
        <v>396</v>
      </c>
      <c r="K86" s="139" t="s">
        <v>112</v>
      </c>
      <c r="L86" s="55"/>
      <c r="M86" s="55">
        <v>1</v>
      </c>
      <c r="N86" s="159">
        <v>0.0013</v>
      </c>
      <c r="O86" s="160">
        <v>0.0005</v>
      </c>
      <c r="P86" s="160">
        <v>0.0008</v>
      </c>
      <c r="Q86" s="159">
        <f>R86+S86</f>
        <v>0.0019</v>
      </c>
      <c r="R86" s="160">
        <v>0.0005</v>
      </c>
      <c r="S86" s="160">
        <v>0.0014</v>
      </c>
      <c r="T86" s="55" t="s">
        <v>38</v>
      </c>
      <c r="U86" s="173" t="s">
        <v>54</v>
      </c>
      <c r="V86" s="107">
        <v>45566</v>
      </c>
      <c r="W86" s="55"/>
    </row>
    <row r="87" s="3" customFormat="1" ht="154" customHeight="1" spans="1:23">
      <c r="A87" s="53">
        <v>3</v>
      </c>
      <c r="B87" s="55" t="s">
        <v>397</v>
      </c>
      <c r="C87" s="55" t="s">
        <v>31</v>
      </c>
      <c r="D87" s="131" t="s">
        <v>48</v>
      </c>
      <c r="E87" s="55" t="s">
        <v>398</v>
      </c>
      <c r="F87" s="136" t="s">
        <v>399</v>
      </c>
      <c r="G87" s="133">
        <v>618</v>
      </c>
      <c r="H87" s="133">
        <v>495</v>
      </c>
      <c r="I87" s="136"/>
      <c r="J87" s="136" t="s">
        <v>400</v>
      </c>
      <c r="K87" s="136" t="s">
        <v>401</v>
      </c>
      <c r="L87" s="55"/>
      <c r="M87" s="55">
        <v>5</v>
      </c>
      <c r="N87" s="159">
        <f>O87+P87</f>
        <v>0.0146</v>
      </c>
      <c r="O87" s="160">
        <v>0.0015</v>
      </c>
      <c r="P87" s="160">
        <v>0.0131</v>
      </c>
      <c r="Q87" s="159">
        <f>R87+S87</f>
        <v>0.0371</v>
      </c>
      <c r="R87" s="160">
        <v>0.0043</v>
      </c>
      <c r="S87" s="160">
        <v>0.0328</v>
      </c>
      <c r="T87" s="55" t="s">
        <v>183</v>
      </c>
      <c r="U87" s="173" t="s">
        <v>54</v>
      </c>
      <c r="V87" s="123">
        <v>45573</v>
      </c>
      <c r="W87" s="55"/>
    </row>
    <row r="88" s="5" customFormat="1" ht="213" customHeight="1" spans="1:23">
      <c r="A88" s="46">
        <v>4</v>
      </c>
      <c r="B88" s="46" t="s">
        <v>402</v>
      </c>
      <c r="C88" s="46" t="s">
        <v>31</v>
      </c>
      <c r="D88" s="46" t="s">
        <v>177</v>
      </c>
      <c r="E88" s="46" t="s">
        <v>84</v>
      </c>
      <c r="F88" s="44" t="s">
        <v>403</v>
      </c>
      <c r="G88" s="133">
        <v>368</v>
      </c>
      <c r="H88" s="133">
        <v>295</v>
      </c>
      <c r="I88" s="136"/>
      <c r="J88" s="136" t="s">
        <v>404</v>
      </c>
      <c r="K88" s="136" t="s">
        <v>405</v>
      </c>
      <c r="L88" s="55"/>
      <c r="M88" s="55" t="s">
        <v>406</v>
      </c>
      <c r="N88" s="55">
        <v>0.0305</v>
      </c>
      <c r="O88" s="55">
        <v>0.0005</v>
      </c>
      <c r="P88" s="160">
        <v>0.03</v>
      </c>
      <c r="Q88" s="160">
        <v>0.205</v>
      </c>
      <c r="R88" s="160">
        <v>0.005</v>
      </c>
      <c r="S88" s="160">
        <v>0.2</v>
      </c>
      <c r="T88" s="55" t="s">
        <v>183</v>
      </c>
      <c r="U88" s="174" t="s">
        <v>82</v>
      </c>
      <c r="V88" s="107">
        <v>45566</v>
      </c>
      <c r="W88" s="55"/>
    </row>
    <row r="89" s="5" customFormat="1" ht="51" customHeight="1" spans="1:23">
      <c r="A89" s="128" t="s">
        <v>407</v>
      </c>
      <c r="B89" s="128"/>
      <c r="C89" s="128"/>
      <c r="D89" s="128"/>
      <c r="E89" s="128"/>
      <c r="F89" s="128"/>
      <c r="G89" s="129">
        <f>SUM(G90:G100)</f>
        <v>3052</v>
      </c>
      <c r="H89" s="129">
        <f>SUM(H90:H100)</f>
        <v>2439</v>
      </c>
      <c r="I89" s="136"/>
      <c r="J89" s="136"/>
      <c r="K89" s="136"/>
      <c r="L89" s="55"/>
      <c r="M89" s="55"/>
      <c r="N89" s="55"/>
      <c r="O89" s="55"/>
      <c r="P89" s="160"/>
      <c r="Q89" s="160"/>
      <c r="R89" s="160"/>
      <c r="S89" s="160"/>
      <c r="T89" s="55"/>
      <c r="U89" s="174"/>
      <c r="V89" s="55"/>
      <c r="W89" s="55"/>
    </row>
    <row r="90" s="3" customFormat="1" ht="337" customHeight="1" spans="1:23">
      <c r="A90" s="53">
        <v>1</v>
      </c>
      <c r="B90" s="55" t="s">
        <v>408</v>
      </c>
      <c r="C90" s="55" t="s">
        <v>31</v>
      </c>
      <c r="D90" s="131" t="s">
        <v>48</v>
      </c>
      <c r="E90" s="55" t="s">
        <v>409</v>
      </c>
      <c r="F90" s="137" t="s">
        <v>410</v>
      </c>
      <c r="G90" s="133">
        <v>395</v>
      </c>
      <c r="H90" s="133">
        <f>G90*0.8</f>
        <v>316</v>
      </c>
      <c r="I90" s="158"/>
      <c r="J90" s="158" t="s">
        <v>411</v>
      </c>
      <c r="K90" s="158" t="s">
        <v>412</v>
      </c>
      <c r="L90" s="134"/>
      <c r="M90" s="55">
        <v>4</v>
      </c>
      <c r="N90" s="160">
        <v>0.0164</v>
      </c>
      <c r="O90" s="160">
        <v>0.0015</v>
      </c>
      <c r="P90" s="160">
        <v>0.0101</v>
      </c>
      <c r="Q90" s="160">
        <v>0.0328</v>
      </c>
      <c r="R90" s="160">
        <v>0.0036</v>
      </c>
      <c r="S90" s="160">
        <v>0.0292</v>
      </c>
      <c r="T90" s="131" t="s">
        <v>413</v>
      </c>
      <c r="U90" s="174" t="s">
        <v>39</v>
      </c>
      <c r="V90" s="123">
        <v>45573</v>
      </c>
      <c r="W90" s="55"/>
    </row>
    <row r="91" s="3" customFormat="1" ht="200" customHeight="1" spans="1:23">
      <c r="A91" s="53">
        <v>2</v>
      </c>
      <c r="B91" s="55" t="s">
        <v>414</v>
      </c>
      <c r="C91" s="55" t="s">
        <v>31</v>
      </c>
      <c r="D91" s="131" t="s">
        <v>48</v>
      </c>
      <c r="E91" s="55" t="s">
        <v>128</v>
      </c>
      <c r="F91" s="36" t="s">
        <v>415</v>
      </c>
      <c r="G91" s="138">
        <v>368</v>
      </c>
      <c r="H91" s="133">
        <v>295</v>
      </c>
      <c r="I91" s="139"/>
      <c r="J91" s="139" t="s">
        <v>416</v>
      </c>
      <c r="K91" s="139" t="s">
        <v>417</v>
      </c>
      <c r="L91" s="162"/>
      <c r="M91" s="55">
        <v>1</v>
      </c>
      <c r="N91" s="160">
        <f>O91+P91</f>
        <v>0.0041</v>
      </c>
      <c r="O91" s="160"/>
      <c r="P91" s="160">
        <v>0.0041</v>
      </c>
      <c r="Q91" s="160">
        <f>R91+S91</f>
        <v>0.0112</v>
      </c>
      <c r="R91" s="160"/>
      <c r="S91" s="160">
        <v>0.0112</v>
      </c>
      <c r="T91" s="55" t="s">
        <v>38</v>
      </c>
      <c r="U91" s="174" t="s">
        <v>118</v>
      </c>
      <c r="V91" s="123">
        <v>45574</v>
      </c>
      <c r="W91" s="175"/>
    </row>
    <row r="92" s="3" customFormat="1" ht="215" customHeight="1" spans="1:23">
      <c r="A92" s="53">
        <v>3</v>
      </c>
      <c r="B92" s="55" t="s">
        <v>418</v>
      </c>
      <c r="C92" s="55" t="s">
        <v>31</v>
      </c>
      <c r="D92" s="131" t="s">
        <v>48</v>
      </c>
      <c r="E92" s="55" t="s">
        <v>419</v>
      </c>
      <c r="F92" s="139" t="s">
        <v>420</v>
      </c>
      <c r="G92" s="133">
        <v>180</v>
      </c>
      <c r="H92" s="133">
        <f>G92*0.8</f>
        <v>144</v>
      </c>
      <c r="I92" s="139" t="s">
        <v>421</v>
      </c>
      <c r="J92" s="139" t="s">
        <v>422</v>
      </c>
      <c r="K92" s="139" t="s">
        <v>423</v>
      </c>
      <c r="L92" s="134"/>
      <c r="M92" s="55">
        <v>1</v>
      </c>
      <c r="N92" s="53">
        <v>0.004</v>
      </c>
      <c r="O92" s="53">
        <v>0.0001</v>
      </c>
      <c r="P92" s="159">
        <v>0.0039</v>
      </c>
      <c r="Q92" s="159">
        <v>0.0126</v>
      </c>
      <c r="R92" s="159">
        <v>0.0002</v>
      </c>
      <c r="S92" s="159">
        <v>0.0124</v>
      </c>
      <c r="T92" s="55" t="s">
        <v>183</v>
      </c>
      <c r="U92" s="174" t="s">
        <v>68</v>
      </c>
      <c r="V92" s="107">
        <v>45569</v>
      </c>
      <c r="W92" s="55"/>
    </row>
    <row r="93" s="3" customFormat="1" ht="194" customHeight="1" spans="1:23">
      <c r="A93" s="53">
        <v>4</v>
      </c>
      <c r="B93" s="55" t="s">
        <v>424</v>
      </c>
      <c r="C93" s="55" t="s">
        <v>31</v>
      </c>
      <c r="D93" s="131" t="s">
        <v>48</v>
      </c>
      <c r="E93" s="55" t="s">
        <v>425</v>
      </c>
      <c r="F93" s="139" t="s">
        <v>426</v>
      </c>
      <c r="G93" s="133">
        <v>230</v>
      </c>
      <c r="H93" s="133">
        <v>180</v>
      </c>
      <c r="I93" s="139" t="s">
        <v>427</v>
      </c>
      <c r="J93" s="139" t="s">
        <v>428</v>
      </c>
      <c r="K93" s="139" t="s">
        <v>429</v>
      </c>
      <c r="L93" s="134"/>
      <c r="M93" s="55">
        <v>1</v>
      </c>
      <c r="N93" s="53">
        <v>0.003</v>
      </c>
      <c r="O93" s="53">
        <v>0.0001</v>
      </c>
      <c r="P93" s="159">
        <v>0.0026</v>
      </c>
      <c r="Q93" s="159">
        <v>0.0105</v>
      </c>
      <c r="R93" s="159">
        <v>0.0003</v>
      </c>
      <c r="S93" s="159">
        <v>0.0102</v>
      </c>
      <c r="T93" s="55" t="s">
        <v>183</v>
      </c>
      <c r="U93" s="174" t="s">
        <v>68</v>
      </c>
      <c r="V93" s="107">
        <v>45570</v>
      </c>
      <c r="W93" s="55"/>
    </row>
    <row r="94" s="3" customFormat="1" ht="171" customHeight="1" spans="1:23">
      <c r="A94" s="53">
        <v>5</v>
      </c>
      <c r="B94" s="55" t="s">
        <v>430</v>
      </c>
      <c r="C94" s="55" t="s">
        <v>31</v>
      </c>
      <c r="D94" s="131" t="s">
        <v>48</v>
      </c>
      <c r="E94" s="55" t="s">
        <v>431</v>
      </c>
      <c r="F94" s="139" t="s">
        <v>432</v>
      </c>
      <c r="G94" s="133">
        <v>480</v>
      </c>
      <c r="H94" s="133">
        <f>G94*0.8</f>
        <v>384</v>
      </c>
      <c r="I94" s="139" t="s">
        <v>433</v>
      </c>
      <c r="J94" s="139" t="s">
        <v>434</v>
      </c>
      <c r="K94" s="139" t="s">
        <v>435</v>
      </c>
      <c r="L94" s="134"/>
      <c r="M94" s="55">
        <v>1</v>
      </c>
      <c r="N94" s="53">
        <v>0.0082</v>
      </c>
      <c r="O94" s="53">
        <v>0.0007</v>
      </c>
      <c r="P94" s="159">
        <v>0.0075</v>
      </c>
      <c r="Q94" s="159">
        <v>0.0284</v>
      </c>
      <c r="R94" s="159">
        <v>0.0024</v>
      </c>
      <c r="S94" s="159">
        <v>0.026</v>
      </c>
      <c r="T94" s="55" t="s">
        <v>183</v>
      </c>
      <c r="U94" s="174" t="s">
        <v>68</v>
      </c>
      <c r="V94" s="107">
        <v>45571</v>
      </c>
      <c r="W94" s="55"/>
    </row>
    <row r="95" s="3" customFormat="1" ht="209" customHeight="1" spans="1:23">
      <c r="A95" s="53">
        <v>6</v>
      </c>
      <c r="B95" s="55" t="s">
        <v>436</v>
      </c>
      <c r="C95" s="140" t="s">
        <v>31</v>
      </c>
      <c r="D95" s="131" t="s">
        <v>48</v>
      </c>
      <c r="E95" s="55" t="s">
        <v>437</v>
      </c>
      <c r="F95" s="141" t="s">
        <v>438</v>
      </c>
      <c r="G95" s="133">
        <v>350</v>
      </c>
      <c r="H95" s="133">
        <f>G95*0.8</f>
        <v>280</v>
      </c>
      <c r="I95" s="163"/>
      <c r="J95" s="163" t="s">
        <v>439</v>
      </c>
      <c r="K95" s="163" t="s">
        <v>440</v>
      </c>
      <c r="L95" s="134"/>
      <c r="M95" s="131">
        <v>1</v>
      </c>
      <c r="N95" s="159">
        <f>O95+P95</f>
        <v>0.0065</v>
      </c>
      <c r="O95" s="160">
        <v>0.0005</v>
      </c>
      <c r="P95" s="160">
        <v>0.006</v>
      </c>
      <c r="Q95" s="159">
        <f>R95+S95</f>
        <v>0.0132</v>
      </c>
      <c r="R95" s="176">
        <v>0.0012</v>
      </c>
      <c r="S95" s="176">
        <v>0.012</v>
      </c>
      <c r="T95" s="131" t="s">
        <v>38</v>
      </c>
      <c r="U95" s="173" t="s">
        <v>75</v>
      </c>
      <c r="V95" s="123">
        <v>45572</v>
      </c>
      <c r="W95" s="55"/>
    </row>
    <row r="96" s="3" customFormat="1" ht="185" customHeight="1" spans="1:23">
      <c r="A96" s="53">
        <v>7</v>
      </c>
      <c r="B96" s="46" t="s">
        <v>441</v>
      </c>
      <c r="C96" s="46" t="s">
        <v>31</v>
      </c>
      <c r="D96" s="142" t="s">
        <v>442</v>
      </c>
      <c r="E96" s="46" t="s">
        <v>443</v>
      </c>
      <c r="F96" s="43" t="s">
        <v>444</v>
      </c>
      <c r="G96" s="143">
        <v>260</v>
      </c>
      <c r="H96" s="143">
        <v>210</v>
      </c>
      <c r="I96" s="163"/>
      <c r="J96" s="164" t="s">
        <v>445</v>
      </c>
      <c r="K96" s="72" t="s">
        <v>446</v>
      </c>
      <c r="L96" s="54"/>
      <c r="M96" s="46">
        <v>4</v>
      </c>
      <c r="N96" s="130">
        <v>0.0054</v>
      </c>
      <c r="O96" s="46">
        <v>0.0012</v>
      </c>
      <c r="P96" s="46">
        <v>0.0042</v>
      </c>
      <c r="Q96" s="130">
        <v>0.0149</v>
      </c>
      <c r="R96" s="46">
        <v>0.0024</v>
      </c>
      <c r="S96" s="46">
        <v>0.0125</v>
      </c>
      <c r="T96" s="132" t="s">
        <v>447</v>
      </c>
      <c r="U96" s="177" t="s">
        <v>75</v>
      </c>
      <c r="V96" s="122">
        <v>45566</v>
      </c>
      <c r="W96" s="55"/>
    </row>
    <row r="97" s="3" customFormat="1" ht="142" customHeight="1" spans="1:23">
      <c r="A97" s="53">
        <v>8</v>
      </c>
      <c r="B97" s="46" t="s">
        <v>448</v>
      </c>
      <c r="C97" s="46" t="s">
        <v>31</v>
      </c>
      <c r="D97" s="132" t="s">
        <v>48</v>
      </c>
      <c r="E97" s="46" t="s">
        <v>84</v>
      </c>
      <c r="F97" s="43" t="s">
        <v>449</v>
      </c>
      <c r="G97" s="133">
        <v>232</v>
      </c>
      <c r="H97" s="133">
        <v>185</v>
      </c>
      <c r="I97" s="136"/>
      <c r="J97" s="136" t="s">
        <v>450</v>
      </c>
      <c r="K97" s="136" t="s">
        <v>451</v>
      </c>
      <c r="L97" s="55"/>
      <c r="M97" s="55">
        <v>1</v>
      </c>
      <c r="N97" s="55">
        <v>0.0305</v>
      </c>
      <c r="O97" s="55">
        <v>0.0005</v>
      </c>
      <c r="P97" s="160">
        <v>0.03</v>
      </c>
      <c r="Q97" s="160">
        <v>0.205</v>
      </c>
      <c r="R97" s="160">
        <v>0.005</v>
      </c>
      <c r="S97" s="160">
        <v>0.2</v>
      </c>
      <c r="T97" s="55" t="s">
        <v>183</v>
      </c>
      <c r="U97" s="174" t="s">
        <v>82</v>
      </c>
      <c r="V97" s="107">
        <v>45573</v>
      </c>
      <c r="W97" s="55"/>
    </row>
    <row r="98" s="5" customFormat="1" ht="128" customHeight="1" spans="1:23">
      <c r="A98" s="53">
        <v>9</v>
      </c>
      <c r="B98" s="46" t="s">
        <v>452</v>
      </c>
      <c r="C98" s="46" t="s">
        <v>31</v>
      </c>
      <c r="D98" s="132" t="s">
        <v>48</v>
      </c>
      <c r="E98" s="46" t="s">
        <v>453</v>
      </c>
      <c r="F98" s="43" t="s">
        <v>454</v>
      </c>
      <c r="G98" s="133">
        <v>225</v>
      </c>
      <c r="H98" s="133">
        <v>180</v>
      </c>
      <c r="I98" s="136"/>
      <c r="J98" s="136" t="s">
        <v>455</v>
      </c>
      <c r="K98" s="136" t="s">
        <v>456</v>
      </c>
      <c r="L98" s="55"/>
      <c r="M98" s="55">
        <v>1</v>
      </c>
      <c r="N98" s="55">
        <v>0.0363</v>
      </c>
      <c r="O98" s="55">
        <v>0.0022</v>
      </c>
      <c r="P98" s="160">
        <v>0.0341</v>
      </c>
      <c r="Q98" s="160">
        <v>0.1067</v>
      </c>
      <c r="R98" s="160">
        <v>0.0039</v>
      </c>
      <c r="S98" s="160">
        <v>0.1028</v>
      </c>
      <c r="T98" s="55" t="s">
        <v>183</v>
      </c>
      <c r="U98" s="174" t="s">
        <v>82</v>
      </c>
      <c r="V98" s="123">
        <v>45574</v>
      </c>
      <c r="W98" s="55"/>
    </row>
    <row r="99" s="3" customFormat="1" ht="141" customHeight="1" spans="1:23">
      <c r="A99" s="53">
        <v>10</v>
      </c>
      <c r="B99" s="46" t="s">
        <v>457</v>
      </c>
      <c r="C99" s="46" t="s">
        <v>31</v>
      </c>
      <c r="D99" s="132" t="s">
        <v>48</v>
      </c>
      <c r="E99" s="46" t="s">
        <v>178</v>
      </c>
      <c r="F99" s="43" t="s">
        <v>458</v>
      </c>
      <c r="G99" s="133">
        <v>132</v>
      </c>
      <c r="H99" s="133">
        <v>105</v>
      </c>
      <c r="I99" s="136"/>
      <c r="J99" s="136" t="s">
        <v>459</v>
      </c>
      <c r="K99" s="136" t="s">
        <v>460</v>
      </c>
      <c r="L99" s="55"/>
      <c r="M99" s="55">
        <v>1</v>
      </c>
      <c r="N99" s="55">
        <v>0.0305</v>
      </c>
      <c r="O99" s="55">
        <v>0.0005</v>
      </c>
      <c r="P99" s="160">
        <v>0.03</v>
      </c>
      <c r="Q99" s="160">
        <v>0.205</v>
      </c>
      <c r="R99" s="160">
        <v>0.005</v>
      </c>
      <c r="S99" s="160">
        <v>0.2</v>
      </c>
      <c r="T99" s="55" t="s">
        <v>183</v>
      </c>
      <c r="U99" s="174" t="s">
        <v>82</v>
      </c>
      <c r="V99" s="107">
        <v>45575</v>
      </c>
      <c r="W99" s="55"/>
    </row>
    <row r="100" s="5" customFormat="1" ht="132" customHeight="1" spans="1:23">
      <c r="A100" s="53">
        <v>11</v>
      </c>
      <c r="B100" s="46" t="s">
        <v>461</v>
      </c>
      <c r="C100" s="46" t="s">
        <v>31</v>
      </c>
      <c r="D100" s="132" t="s">
        <v>48</v>
      </c>
      <c r="E100" s="46" t="s">
        <v>462</v>
      </c>
      <c r="F100" s="43" t="s">
        <v>463</v>
      </c>
      <c r="G100" s="133">
        <v>200</v>
      </c>
      <c r="H100" s="133">
        <v>160</v>
      </c>
      <c r="I100" s="136"/>
      <c r="J100" s="136" t="s">
        <v>464</v>
      </c>
      <c r="K100" s="136" t="s">
        <v>465</v>
      </c>
      <c r="L100" s="55"/>
      <c r="M100" s="55">
        <v>1</v>
      </c>
      <c r="N100" s="55">
        <v>0.0295</v>
      </c>
      <c r="O100" s="55">
        <v>0.0015</v>
      </c>
      <c r="P100" s="160">
        <v>0.028</v>
      </c>
      <c r="Q100" s="160">
        <v>0.0945</v>
      </c>
      <c r="R100" s="160">
        <v>0.0045</v>
      </c>
      <c r="S100" s="160">
        <v>0.09</v>
      </c>
      <c r="T100" s="55" t="s">
        <v>183</v>
      </c>
      <c r="U100" s="174" t="s">
        <v>82</v>
      </c>
      <c r="V100" s="123">
        <v>45576</v>
      </c>
      <c r="W100" s="55"/>
    </row>
    <row r="101" s="8" customFormat="1" ht="49" customHeight="1" spans="1:23">
      <c r="A101" s="128" t="s">
        <v>466</v>
      </c>
      <c r="B101" s="128"/>
      <c r="C101" s="128"/>
      <c r="D101" s="128"/>
      <c r="E101" s="128"/>
      <c r="F101" s="128"/>
      <c r="G101" s="129">
        <f>G102</f>
        <v>40</v>
      </c>
      <c r="H101" s="129">
        <f>H102</f>
        <v>40</v>
      </c>
      <c r="I101" s="165"/>
      <c r="J101" s="165"/>
      <c r="K101" s="165"/>
      <c r="L101" s="105"/>
      <c r="M101" s="105"/>
      <c r="N101" s="105"/>
      <c r="O101" s="105"/>
      <c r="P101" s="157"/>
      <c r="Q101" s="157"/>
      <c r="R101" s="157"/>
      <c r="S101" s="157"/>
      <c r="T101" s="105"/>
      <c r="U101" s="178"/>
      <c r="V101" s="172"/>
      <c r="W101" s="105"/>
    </row>
    <row r="102" s="7" customFormat="1" ht="365" customHeight="1" spans="1:23">
      <c r="A102" s="46">
        <v>11</v>
      </c>
      <c r="B102" s="46" t="s">
        <v>467</v>
      </c>
      <c r="C102" s="46" t="s">
        <v>146</v>
      </c>
      <c r="D102" s="46" t="s">
        <v>468</v>
      </c>
      <c r="E102" s="46" t="s">
        <v>469</v>
      </c>
      <c r="F102" s="44" t="s">
        <v>470</v>
      </c>
      <c r="G102" s="46">
        <v>40</v>
      </c>
      <c r="H102" s="46">
        <v>40</v>
      </c>
      <c r="I102" s="46" t="s">
        <v>471</v>
      </c>
      <c r="J102" s="44" t="s">
        <v>471</v>
      </c>
      <c r="K102" s="44" t="s">
        <v>472</v>
      </c>
      <c r="L102" s="54"/>
      <c r="M102" s="46">
        <v>76</v>
      </c>
      <c r="N102" s="46">
        <v>1.28</v>
      </c>
      <c r="O102" s="46">
        <v>0.18</v>
      </c>
      <c r="P102" s="46">
        <v>1.1</v>
      </c>
      <c r="Q102" s="46">
        <v>5.35</v>
      </c>
      <c r="R102" s="46">
        <v>0.35</v>
      </c>
      <c r="S102" s="46">
        <v>5</v>
      </c>
      <c r="T102" s="46" t="s">
        <v>473</v>
      </c>
      <c r="U102" s="179" t="s">
        <v>474</v>
      </c>
      <c r="V102" s="122">
        <v>45566</v>
      </c>
      <c r="W102" s="55"/>
    </row>
    <row r="103" s="2" customFormat="1" ht="44" customHeight="1" spans="1:23">
      <c r="A103" s="128" t="s">
        <v>475</v>
      </c>
      <c r="B103" s="128"/>
      <c r="C103" s="128"/>
      <c r="D103" s="128"/>
      <c r="E103" s="128"/>
      <c r="F103" s="128"/>
      <c r="G103" s="144">
        <f>SUM(G104:G108)</f>
        <v>281.56</v>
      </c>
      <c r="H103" s="144">
        <f>SUM(H104:H108)</f>
        <v>281.56</v>
      </c>
      <c r="I103" s="128"/>
      <c r="J103" s="128"/>
      <c r="K103" s="128"/>
      <c r="L103" s="155"/>
      <c r="M103" s="166"/>
      <c r="N103" s="156"/>
      <c r="O103" s="156"/>
      <c r="P103" s="156"/>
      <c r="Q103" s="156"/>
      <c r="R103" s="156"/>
      <c r="S103" s="156"/>
      <c r="T103" s="155"/>
      <c r="U103" s="180"/>
      <c r="V103" s="115"/>
      <c r="W103" s="55"/>
    </row>
    <row r="104" s="3" customFormat="1" ht="143" customHeight="1" spans="1:23">
      <c r="A104" s="53">
        <v>1</v>
      </c>
      <c r="B104" s="55" t="s">
        <v>476</v>
      </c>
      <c r="C104" s="140" t="s">
        <v>31</v>
      </c>
      <c r="D104" s="131" t="s">
        <v>48</v>
      </c>
      <c r="E104" s="55" t="s">
        <v>381</v>
      </c>
      <c r="F104" s="136" t="s">
        <v>477</v>
      </c>
      <c r="G104" s="133">
        <v>128.4</v>
      </c>
      <c r="H104" s="133">
        <f>G104</f>
        <v>128.4</v>
      </c>
      <c r="I104" s="167"/>
      <c r="J104" s="136" t="s">
        <v>478</v>
      </c>
      <c r="K104" s="136" t="s">
        <v>479</v>
      </c>
      <c r="L104" s="134"/>
      <c r="M104" s="55">
        <v>71</v>
      </c>
      <c r="N104" s="160">
        <f>O104+P104</f>
        <v>0.0166</v>
      </c>
      <c r="O104" s="160">
        <v>0.0166</v>
      </c>
      <c r="P104" s="160"/>
      <c r="Q104" s="160">
        <f>R104</f>
        <v>0.033</v>
      </c>
      <c r="R104" s="159">
        <v>0.033</v>
      </c>
      <c r="S104" s="159"/>
      <c r="T104" s="55" t="s">
        <v>480</v>
      </c>
      <c r="U104" s="174" t="s">
        <v>480</v>
      </c>
      <c r="V104" s="123">
        <v>45572</v>
      </c>
      <c r="W104" s="55"/>
    </row>
    <row r="105" s="3" customFormat="1" ht="147" customHeight="1" spans="1:23">
      <c r="A105" s="53">
        <v>2</v>
      </c>
      <c r="B105" s="55" t="s">
        <v>481</v>
      </c>
      <c r="C105" s="140" t="s">
        <v>31</v>
      </c>
      <c r="D105" s="131" t="s">
        <v>48</v>
      </c>
      <c r="E105" s="55" t="s">
        <v>381</v>
      </c>
      <c r="F105" s="139" t="s">
        <v>482</v>
      </c>
      <c r="G105" s="133">
        <v>70</v>
      </c>
      <c r="H105" s="133">
        <f>G105</f>
        <v>70</v>
      </c>
      <c r="I105" s="167"/>
      <c r="J105" s="136" t="s">
        <v>483</v>
      </c>
      <c r="K105" s="136" t="s">
        <v>484</v>
      </c>
      <c r="L105" s="134"/>
      <c r="M105" s="55">
        <v>71</v>
      </c>
      <c r="N105" s="160">
        <f>O105</f>
        <v>0.1</v>
      </c>
      <c r="O105" s="160">
        <v>0.1</v>
      </c>
      <c r="P105" s="160"/>
      <c r="Q105" s="160">
        <f>R105</f>
        <v>0.2</v>
      </c>
      <c r="R105" s="159">
        <v>0.2</v>
      </c>
      <c r="S105" s="159"/>
      <c r="T105" s="55" t="s">
        <v>480</v>
      </c>
      <c r="U105" s="174" t="s">
        <v>480</v>
      </c>
      <c r="V105" s="123">
        <v>45572</v>
      </c>
      <c r="W105" s="55"/>
    </row>
    <row r="106" s="3" customFormat="1" ht="228" customHeight="1" spans="1:23">
      <c r="A106" s="53">
        <v>3</v>
      </c>
      <c r="B106" s="55" t="s">
        <v>485</v>
      </c>
      <c r="C106" s="140" t="s">
        <v>31</v>
      </c>
      <c r="D106" s="131" t="s">
        <v>48</v>
      </c>
      <c r="E106" s="55" t="s">
        <v>486</v>
      </c>
      <c r="F106" s="139" t="s">
        <v>487</v>
      </c>
      <c r="G106" s="133">
        <v>21</v>
      </c>
      <c r="H106" s="133">
        <f>G106</f>
        <v>21</v>
      </c>
      <c r="I106" s="167"/>
      <c r="J106" s="136" t="s">
        <v>488</v>
      </c>
      <c r="K106" s="136" t="s">
        <v>489</v>
      </c>
      <c r="L106" s="134"/>
      <c r="M106" s="55">
        <v>60</v>
      </c>
      <c r="N106" s="160">
        <f>O106</f>
        <v>0.06</v>
      </c>
      <c r="O106" s="160">
        <v>0.06</v>
      </c>
      <c r="P106" s="160"/>
      <c r="Q106" s="160">
        <f>R106</f>
        <v>0.012</v>
      </c>
      <c r="R106" s="159">
        <v>0.012</v>
      </c>
      <c r="S106" s="159"/>
      <c r="T106" s="55" t="s">
        <v>480</v>
      </c>
      <c r="U106" s="174" t="s">
        <v>480</v>
      </c>
      <c r="V106" s="123">
        <v>45572</v>
      </c>
      <c r="W106" s="55"/>
    </row>
    <row r="107" s="3" customFormat="1" ht="247" customHeight="1" spans="1:23">
      <c r="A107" s="53">
        <v>4</v>
      </c>
      <c r="B107" s="55" t="s">
        <v>490</v>
      </c>
      <c r="C107" s="140" t="s">
        <v>31</v>
      </c>
      <c r="D107" s="131" t="s">
        <v>48</v>
      </c>
      <c r="E107" s="55" t="s">
        <v>381</v>
      </c>
      <c r="F107" s="136" t="s">
        <v>491</v>
      </c>
      <c r="G107" s="133">
        <v>60</v>
      </c>
      <c r="H107" s="133">
        <f>G107</f>
        <v>60</v>
      </c>
      <c r="I107" s="167"/>
      <c r="J107" s="136" t="s">
        <v>492</v>
      </c>
      <c r="K107" s="136" t="s">
        <v>493</v>
      </c>
      <c r="L107" s="134"/>
      <c r="M107" s="55">
        <v>71</v>
      </c>
      <c r="N107" s="160">
        <f>O107</f>
        <v>0.04</v>
      </c>
      <c r="O107" s="160">
        <v>0.04</v>
      </c>
      <c r="P107" s="159"/>
      <c r="Q107" s="159">
        <f>R107</f>
        <v>0.04</v>
      </c>
      <c r="R107" s="159">
        <v>0.04</v>
      </c>
      <c r="S107" s="159"/>
      <c r="T107" s="55" t="s">
        <v>38</v>
      </c>
      <c r="U107" s="174" t="s">
        <v>38</v>
      </c>
      <c r="V107" s="123">
        <v>45572</v>
      </c>
      <c r="W107" s="55"/>
    </row>
    <row r="108" s="3" customFormat="1" ht="140" customHeight="1" spans="1:23">
      <c r="A108" s="53">
        <v>5</v>
      </c>
      <c r="B108" s="55" t="s">
        <v>494</v>
      </c>
      <c r="C108" s="140" t="s">
        <v>31</v>
      </c>
      <c r="D108" s="131" t="s">
        <v>48</v>
      </c>
      <c r="E108" s="55" t="s">
        <v>381</v>
      </c>
      <c r="F108" s="136" t="s">
        <v>495</v>
      </c>
      <c r="G108" s="133">
        <v>2.16</v>
      </c>
      <c r="H108" s="133">
        <f>G108</f>
        <v>2.16</v>
      </c>
      <c r="I108" s="167"/>
      <c r="J108" s="139" t="s">
        <v>496</v>
      </c>
      <c r="K108" s="136" t="s">
        <v>497</v>
      </c>
      <c r="L108" s="134"/>
      <c r="M108" s="53">
        <v>3</v>
      </c>
      <c r="N108" s="159">
        <f>O108</f>
        <v>0.0003</v>
      </c>
      <c r="O108" s="159">
        <v>0.0003</v>
      </c>
      <c r="P108" s="159"/>
      <c r="Q108" s="159">
        <f>R108</f>
        <v>0.0009</v>
      </c>
      <c r="R108" s="159">
        <v>0.0009</v>
      </c>
      <c r="S108" s="159"/>
      <c r="T108" s="55" t="s">
        <v>38</v>
      </c>
      <c r="U108" s="174" t="s">
        <v>38</v>
      </c>
      <c r="V108" s="123">
        <v>45572</v>
      </c>
      <c r="W108" s="55"/>
    </row>
    <row r="109" s="2" customFormat="1" ht="46" customHeight="1" spans="1:23">
      <c r="A109" s="128" t="s">
        <v>498</v>
      </c>
      <c r="B109" s="128"/>
      <c r="C109" s="128"/>
      <c r="D109" s="128"/>
      <c r="E109" s="128"/>
      <c r="F109" s="128"/>
      <c r="G109" s="144">
        <f>G110</f>
        <v>112</v>
      </c>
      <c r="H109" s="144">
        <f>H110</f>
        <v>112</v>
      </c>
      <c r="I109" s="128"/>
      <c r="J109" s="128"/>
      <c r="K109" s="128"/>
      <c r="L109" s="155"/>
      <c r="M109" s="166"/>
      <c r="N109" s="156"/>
      <c r="O109" s="156"/>
      <c r="P109" s="156"/>
      <c r="Q109" s="156"/>
      <c r="R109" s="156"/>
      <c r="S109" s="156"/>
      <c r="T109" s="155"/>
      <c r="U109" s="180"/>
      <c r="V109" s="115"/>
      <c r="W109" s="55"/>
    </row>
    <row r="110" s="3" customFormat="1" ht="129" customHeight="1" spans="1:23">
      <c r="A110" s="53">
        <v>1</v>
      </c>
      <c r="B110" s="55" t="s">
        <v>499</v>
      </c>
      <c r="C110" s="134" t="s">
        <v>146</v>
      </c>
      <c r="D110" s="131" t="s">
        <v>48</v>
      </c>
      <c r="E110" s="55" t="s">
        <v>381</v>
      </c>
      <c r="F110" s="139" t="s">
        <v>500</v>
      </c>
      <c r="G110" s="138">
        <v>112</v>
      </c>
      <c r="H110" s="138">
        <v>112</v>
      </c>
      <c r="I110" s="167"/>
      <c r="J110" s="167"/>
      <c r="K110" s="167"/>
      <c r="L110" s="134"/>
      <c r="M110" s="53">
        <v>71</v>
      </c>
      <c r="N110" s="159">
        <f>O110</f>
        <v>0.0285</v>
      </c>
      <c r="O110" s="159">
        <v>0.0285</v>
      </c>
      <c r="P110" s="159"/>
      <c r="Q110" s="159">
        <f>R110</f>
        <v>0.0862</v>
      </c>
      <c r="R110" s="159">
        <v>0.0862</v>
      </c>
      <c r="S110" s="159"/>
      <c r="T110" s="55" t="s">
        <v>447</v>
      </c>
      <c r="U110" s="174" t="s">
        <v>447</v>
      </c>
      <c r="V110" s="123">
        <v>45572</v>
      </c>
      <c r="W110" s="55"/>
    </row>
    <row r="111" s="3" customFormat="1" ht="51" customHeight="1" spans="1:23">
      <c r="A111" s="128" t="s">
        <v>501</v>
      </c>
      <c r="B111" s="128"/>
      <c r="C111" s="128"/>
      <c r="D111" s="128"/>
      <c r="E111" s="128"/>
      <c r="F111" s="128"/>
      <c r="G111" s="145">
        <v>157</v>
      </c>
      <c r="H111" s="145">
        <v>157</v>
      </c>
      <c r="I111" s="167"/>
      <c r="J111" s="167"/>
      <c r="K111" s="167"/>
      <c r="L111" s="134"/>
      <c r="M111" s="53"/>
      <c r="N111" s="159"/>
      <c r="O111" s="159"/>
      <c r="P111" s="159"/>
      <c r="Q111" s="159"/>
      <c r="R111" s="159"/>
      <c r="S111" s="159"/>
      <c r="T111" s="134"/>
      <c r="U111" s="181"/>
      <c r="V111" s="182"/>
      <c r="W111" s="55"/>
    </row>
    <row r="112" s="9" customFormat="1" ht="51" customHeight="1" spans="1:23">
      <c r="A112" s="4"/>
      <c r="F112" s="146"/>
      <c r="G112" s="147"/>
      <c r="H112" s="147"/>
      <c r="I112" s="146"/>
      <c r="J112" s="146"/>
      <c r="K112" s="146"/>
      <c r="M112" s="168"/>
      <c r="N112" s="169"/>
      <c r="O112" s="169"/>
      <c r="P112" s="169"/>
      <c r="Q112" s="169"/>
      <c r="R112" s="169"/>
      <c r="S112" s="169"/>
      <c r="V112" s="183"/>
      <c r="W112" s="184"/>
    </row>
    <row r="113" ht="51" customHeight="1"/>
    <row r="114" ht="51" customHeight="1"/>
    <row r="115" ht="51" customHeight="1"/>
    <row r="116" ht="51" customHeight="1"/>
    <row r="117" ht="51" customHeight="1"/>
    <row r="118" ht="51" customHeight="1"/>
    <row r="119" ht="51" customHeight="1"/>
    <row r="120" ht="51" customHeight="1"/>
    <row r="121" ht="51" customHeight="1"/>
    <row r="122" ht="51" customHeight="1"/>
    <row r="123" ht="51" customHeight="1"/>
  </sheetData>
  <mergeCells count="44">
    <mergeCell ref="A1:W1"/>
    <mergeCell ref="J2:S2"/>
    <mergeCell ref="A7:F7"/>
    <mergeCell ref="A8:F8"/>
    <mergeCell ref="A9:F9"/>
    <mergeCell ref="A25:F25"/>
    <mergeCell ref="A36:F36"/>
    <mergeCell ref="A42:F42"/>
    <mergeCell ref="A51:F51"/>
    <mergeCell ref="A79:F79"/>
    <mergeCell ref="A81:F81"/>
    <mergeCell ref="A83:F83"/>
    <mergeCell ref="A84:F84"/>
    <mergeCell ref="A89:F89"/>
    <mergeCell ref="A101:F101"/>
    <mergeCell ref="A103:F103"/>
    <mergeCell ref="A109:F109"/>
    <mergeCell ref="A111:F111"/>
    <mergeCell ref="A2:A6"/>
    <mergeCell ref="B2:B6"/>
    <mergeCell ref="C2:C6"/>
    <mergeCell ref="D2:D6"/>
    <mergeCell ref="E2:E6"/>
    <mergeCell ref="F2:F6"/>
    <mergeCell ref="G2:G6"/>
    <mergeCell ref="H2:H6"/>
    <mergeCell ref="I2:I6"/>
    <mergeCell ref="J3:J6"/>
    <mergeCell ref="K3:K6"/>
    <mergeCell ref="L5:L6"/>
    <mergeCell ref="M5:M6"/>
    <mergeCell ref="N5:N6"/>
    <mergeCell ref="O5:O6"/>
    <mergeCell ref="P5:P6"/>
    <mergeCell ref="Q5:Q6"/>
    <mergeCell ref="R5:R6"/>
    <mergeCell ref="S5:S6"/>
    <mergeCell ref="T2:T6"/>
    <mergeCell ref="U2:U6"/>
    <mergeCell ref="V2:V6"/>
    <mergeCell ref="W2:W6"/>
    <mergeCell ref="L3:M4"/>
    <mergeCell ref="N3:P4"/>
    <mergeCell ref="Q3:S4"/>
  </mergeCells>
  <printOptions horizontalCentered="1" verticalCentered="1"/>
  <pageMargins left="0.590277777777778" right="0.432638888888889" top="0.751388888888889" bottom="0.751388888888889" header="0.298611111111111" footer="0.298611111111111"/>
  <pageSetup paperSize="8" scale="55" fitToHeight="0" orientation="landscape"/>
  <headerFooter/>
  <ignoredErrors>
    <ignoredError sqref="M88" numberStoredAsText="1"/>
    <ignoredError sqref="G89" formulaRange="1"/>
  </ignoredErrors>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2025-01-03T01:12:45Z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80F187E2AFC94F8786116E492203128D_12</vt:lpwstr>
  </property>
  <property fmtid="{D5CDD505-2E9C-101B-9397-08002B2CF9AE}" pid="3" name="KSOProductBuildVer">
    <vt:lpwstr>2052-12.1.0.19770</vt:lpwstr>
  </property>
</Properties>
</file>